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20" windowHeight="8580" tabRatio="935"/>
  </bookViews>
  <sheets>
    <sheet name="160km" sheetId="24" r:id="rId1"/>
    <sheet name="120Km Ad" sheetId="23" r:id="rId2"/>
    <sheet name="120Km YR" sheetId="22" r:id="rId3"/>
    <sheet name="80KM ADULTO" sheetId="10" r:id="rId4"/>
    <sheet name="80KM YR" sheetId="9" r:id="rId5"/>
    <sheet name="80km Mirim" sheetId="21" r:id="rId6"/>
    <sheet name="CURTA A ADULTO" sheetId="8" r:id="rId7"/>
    <sheet name="CURTA A YR" sheetId="7" r:id="rId8"/>
    <sheet name="Curta A Mirim" sheetId="20" r:id="rId9"/>
    <sheet name="Curta Open Adulto" sheetId="25" r:id="rId10"/>
    <sheet name="Curta Open Jovem" sheetId="26" r:id="rId11"/>
    <sheet name="Curta Open PP" sheetId="27" r:id="rId12"/>
    <sheet name="Graduados 2 ANEIS" sheetId="1" r:id="rId13"/>
    <sheet name="Aberta" sheetId="2" r:id="rId14"/>
    <sheet name="EQUIPES" sheetId="28" state="hidden" r:id="rId15"/>
  </sheets>
  <calcPr calcId="145621"/>
</workbook>
</file>

<file path=xl/calcChain.xml><?xml version="1.0" encoding="utf-8"?>
<calcChain xmlns="http://schemas.openxmlformats.org/spreadsheetml/2006/main">
  <c r="U17" i="2"/>
  <c r="R17"/>
  <c r="Q17"/>
  <c r="P17"/>
  <c r="B17"/>
  <c r="S17" l="1"/>
  <c r="T17"/>
  <c r="H1" i="1"/>
  <c r="V17" i="2" l="1"/>
  <c r="Q19"/>
  <c r="P19"/>
  <c r="F3"/>
  <c r="X17" s="1"/>
  <c r="Y17" s="1"/>
  <c r="F4"/>
  <c r="P12"/>
  <c r="Q12"/>
  <c r="U12"/>
  <c r="R12"/>
  <c r="U19"/>
  <c r="R19"/>
  <c r="Q30"/>
  <c r="P30"/>
  <c r="U30"/>
  <c r="R30"/>
  <c r="B30"/>
  <c r="Q32"/>
  <c r="P32"/>
  <c r="U32"/>
  <c r="R32"/>
  <c r="B32"/>
  <c r="Q31"/>
  <c r="P31"/>
  <c r="U31"/>
  <c r="R31"/>
  <c r="B31"/>
  <c r="Q16"/>
  <c r="P16"/>
  <c r="U16"/>
  <c r="R16"/>
  <c r="B16"/>
  <c r="Q11"/>
  <c r="P11"/>
  <c r="U11"/>
  <c r="R11"/>
  <c r="B11"/>
  <c r="Q14"/>
  <c r="P14"/>
  <c r="U14"/>
  <c r="R14"/>
  <c r="B14"/>
  <c r="Q15"/>
  <c r="P15"/>
  <c r="U15"/>
  <c r="R15"/>
  <c r="B15"/>
  <c r="Q25"/>
  <c r="P25"/>
  <c r="U25"/>
  <c r="R25"/>
  <c r="B25"/>
  <c r="Q24"/>
  <c r="P24"/>
  <c r="U24"/>
  <c r="R24"/>
  <c r="B24"/>
  <c r="Q13"/>
  <c r="P13"/>
  <c r="U13"/>
  <c r="R13"/>
  <c r="B13"/>
  <c r="Q23"/>
  <c r="P23"/>
  <c r="U23"/>
  <c r="R23"/>
  <c r="B23"/>
  <c r="Q21"/>
  <c r="P21"/>
  <c r="U21"/>
  <c r="R21"/>
  <c r="B21"/>
  <c r="Q20"/>
  <c r="P20"/>
  <c r="U20"/>
  <c r="R20"/>
  <c r="B20"/>
  <c r="Q22"/>
  <c r="P22"/>
  <c r="U22"/>
  <c r="R22"/>
  <c r="B22"/>
  <c r="Q18"/>
  <c r="P18"/>
  <c r="U18"/>
  <c r="R18"/>
  <c r="B18"/>
  <c r="B12"/>
  <c r="B19"/>
  <c r="G4" i="1"/>
  <c r="F4"/>
  <c r="F3"/>
  <c r="G3"/>
  <c r="AD18"/>
  <c r="S18"/>
  <c r="R18"/>
  <c r="U18"/>
  <c r="AG18"/>
  <c r="V18"/>
  <c r="Y18"/>
  <c r="T18"/>
  <c r="AD17"/>
  <c r="S17"/>
  <c r="R17"/>
  <c r="U17"/>
  <c r="AG17"/>
  <c r="V17"/>
  <c r="Y17"/>
  <c r="T17"/>
  <c r="R11"/>
  <c r="S11"/>
  <c r="T11"/>
  <c r="U11"/>
  <c r="V11"/>
  <c r="Y11"/>
  <c r="AD11"/>
  <c r="AG11"/>
  <c r="V12"/>
  <c r="U12"/>
  <c r="T12"/>
  <c r="S12"/>
  <c r="R12"/>
  <c r="AD12"/>
  <c r="AF12" s="1"/>
  <c r="AG12"/>
  <c r="Y12"/>
  <c r="B18"/>
  <c r="B17"/>
  <c r="B11"/>
  <c r="B12"/>
  <c r="W17" i="2" l="1"/>
  <c r="Z17" s="1"/>
  <c r="A17" s="1"/>
  <c r="T15"/>
  <c r="S16"/>
  <c r="S11"/>
  <c r="T11"/>
  <c r="T25"/>
  <c r="S24"/>
  <c r="S20"/>
  <c r="T20"/>
  <c r="T16"/>
  <c r="T22"/>
  <c r="S21"/>
  <c r="T30"/>
  <c r="S13"/>
  <c r="T31"/>
  <c r="AF18" i="1"/>
  <c r="W17"/>
  <c r="W18"/>
  <c r="AE12"/>
  <c r="AH12" s="1"/>
  <c r="AE11"/>
  <c r="AF11"/>
  <c r="W11"/>
  <c r="X17"/>
  <c r="X16" i="2"/>
  <c r="Y16" s="1"/>
  <c r="X30"/>
  <c r="Y30" s="1"/>
  <c r="X14"/>
  <c r="Y14" s="1"/>
  <c r="S14"/>
  <c r="T21"/>
  <c r="T23"/>
  <c r="S30"/>
  <c r="S12"/>
  <c r="AF17" i="1"/>
  <c r="S23" i="2"/>
  <c r="S15"/>
  <c r="V15" s="1"/>
  <c r="S31"/>
  <c r="AA18" i="1"/>
  <c r="AI11"/>
  <c r="X12" i="2"/>
  <c r="Y12" s="1"/>
  <c r="T12"/>
  <c r="X18" i="1"/>
  <c r="S19" i="2"/>
  <c r="X24"/>
  <c r="Y24" s="1"/>
  <c r="X22"/>
  <c r="Y22" s="1"/>
  <c r="X21"/>
  <c r="Y21" s="1"/>
  <c r="X11"/>
  <c r="W11" s="1"/>
  <c r="X13"/>
  <c r="Y13" s="1"/>
  <c r="X31"/>
  <c r="Y31" s="1"/>
  <c r="X20"/>
  <c r="X25"/>
  <c r="W12"/>
  <c r="AI17" i="1"/>
  <c r="AI18"/>
  <c r="AI12"/>
  <c r="AJ11"/>
  <c r="AK11" s="1"/>
  <c r="AJ17"/>
  <c r="AK17" s="1"/>
  <c r="AJ12"/>
  <c r="AK12" s="1"/>
  <c r="AB18"/>
  <c r="AC18" s="1"/>
  <c r="AB12"/>
  <c r="AC12" s="1"/>
  <c r="T32" i="2"/>
  <c r="AE17" i="1"/>
  <c r="AH17" s="1"/>
  <c r="W12"/>
  <c r="X32" i="2"/>
  <c r="Y32" s="1"/>
  <c r="AA11" i="1"/>
  <c r="AB11"/>
  <c r="AC11" s="1"/>
  <c r="X11"/>
  <c r="T19" i="2"/>
  <c r="S32"/>
  <c r="AJ18" i="1"/>
  <c r="AK18" s="1"/>
  <c r="X12"/>
  <c r="AA12"/>
  <c r="AA17"/>
  <c r="AB17"/>
  <c r="AC17" s="1"/>
  <c r="AE18"/>
  <c r="X18" i="2"/>
  <c r="S18"/>
  <c r="T18"/>
  <c r="T24"/>
  <c r="V24" s="1"/>
  <c r="X23"/>
  <c r="T13"/>
  <c r="T14"/>
  <c r="W14"/>
  <c r="S22"/>
  <c r="S25"/>
  <c r="V25" s="1"/>
  <c r="X19"/>
  <c r="Y19" s="1"/>
  <c r="X15"/>
  <c r="Y15" s="1"/>
  <c r="V22" l="1"/>
  <c r="AH18" i="1"/>
  <c r="W16" i="2"/>
  <c r="V21"/>
  <c r="V16"/>
  <c r="V11"/>
  <c r="V14"/>
  <c r="V13"/>
  <c r="V20"/>
  <c r="V12"/>
  <c r="V30"/>
  <c r="V31"/>
  <c r="W24"/>
  <c r="Z24" s="1"/>
  <c r="A24" s="1"/>
  <c r="W30"/>
  <c r="W13"/>
  <c r="W21"/>
  <c r="Z21" s="1"/>
  <c r="A21" s="1"/>
  <c r="Z18" i="1"/>
  <c r="Z17"/>
  <c r="AL17" s="1"/>
  <c r="A17" s="1"/>
  <c r="Z11"/>
  <c r="AH11"/>
  <c r="AL18"/>
  <c r="A18" s="1"/>
  <c r="Z12" i="2"/>
  <c r="A12" s="1"/>
  <c r="Y11"/>
  <c r="V23"/>
  <c r="Z12" i="1"/>
  <c r="V19" i="2"/>
  <c r="Z14"/>
  <c r="A14" s="1"/>
  <c r="W31"/>
  <c r="Z31" s="1"/>
  <c r="A31" s="1"/>
  <c r="Y25"/>
  <c r="W25"/>
  <c r="Y20"/>
  <c r="W20"/>
  <c r="W22"/>
  <c r="Z22" s="1"/>
  <c r="A22" s="1"/>
  <c r="A12" i="1"/>
  <c r="Y18" i="2"/>
  <c r="W18"/>
  <c r="V32"/>
  <c r="V18"/>
  <c r="W19"/>
  <c r="W32"/>
  <c r="Y23"/>
  <c r="W23"/>
  <c r="W15"/>
  <c r="Z15" s="1"/>
  <c r="A15" s="1"/>
  <c r="Z11" l="1"/>
  <c r="A11" s="1"/>
  <c r="Z30"/>
  <c r="A30" s="1"/>
  <c r="Z13"/>
  <c r="A13" s="1"/>
  <c r="Z16"/>
  <c r="A16" s="1"/>
  <c r="Z19"/>
  <c r="A19" s="1"/>
  <c r="Z32"/>
  <c r="A32" s="1"/>
  <c r="Z20"/>
  <c r="A20" s="1"/>
  <c r="AL11" i="1"/>
  <c r="A11" s="1"/>
  <c r="Z25" i="2"/>
  <c r="A25" s="1"/>
  <c r="Z23"/>
  <c r="A23" s="1"/>
  <c r="Z18"/>
  <c r="A18" s="1"/>
</calcChain>
</file>

<file path=xl/sharedStrings.xml><?xml version="1.0" encoding="utf-8"?>
<sst xmlns="http://schemas.openxmlformats.org/spreadsheetml/2006/main" count="1721" uniqueCount="707">
  <si>
    <t>distancia</t>
  </si>
  <si>
    <t>vel max</t>
  </si>
  <si>
    <t>vel min</t>
  </si>
  <si>
    <t>tp desc</t>
  </si>
  <si>
    <t>colete</t>
  </si>
  <si>
    <t>fc1</t>
  </si>
  <si>
    <t>fc2</t>
  </si>
  <si>
    <t>fc3</t>
  </si>
  <si>
    <t>fc4</t>
  </si>
  <si>
    <t>Colocação</t>
  </si>
  <si>
    <t>Colete</t>
  </si>
  <si>
    <t>Cavaleiro</t>
  </si>
  <si>
    <t>Cavalo</t>
  </si>
  <si>
    <t>Largada</t>
  </si>
  <si>
    <t>Chegada</t>
  </si>
  <si>
    <t>Chegada 2</t>
  </si>
  <si>
    <t>Vet In</t>
  </si>
  <si>
    <t>Vet In 2</t>
  </si>
  <si>
    <t>ELIM</t>
  </si>
  <si>
    <t>Vet1</t>
  </si>
  <si>
    <t>Vel1</t>
  </si>
  <si>
    <t>FC1</t>
  </si>
  <si>
    <t>Pts1</t>
  </si>
  <si>
    <t>Vet2</t>
  </si>
  <si>
    <t>Vel2</t>
  </si>
  <si>
    <t>FC2</t>
  </si>
  <si>
    <t>Pts2</t>
  </si>
  <si>
    <t>Final</t>
  </si>
  <si>
    <t>ABERTA ADULTO</t>
  </si>
  <si>
    <t>GRADUADO ADULTO</t>
  </si>
  <si>
    <t>GRADUADO JOVEM</t>
  </si>
  <si>
    <t>Anel 1</t>
  </si>
  <si>
    <t>Anel 2</t>
  </si>
  <si>
    <t>Tp Min</t>
  </si>
  <si>
    <t>Tp Max</t>
  </si>
  <si>
    <t>Pen1</t>
  </si>
  <si>
    <t>Pen2</t>
  </si>
  <si>
    <t>Adiantamento</t>
  </si>
  <si>
    <t>Pen</t>
  </si>
  <si>
    <t>Relargada</t>
  </si>
  <si>
    <t>Min_Ad</t>
  </si>
  <si>
    <t>Recup Min</t>
  </si>
  <si>
    <t>ABERTA JOVEM</t>
  </si>
  <si>
    <t>PONTOS</t>
  </si>
  <si>
    <t>EQUIPES VELOCIDADE LIVRE</t>
  </si>
  <si>
    <t>Bob Endurance</t>
  </si>
  <si>
    <t>Julia de Lavor Gomes</t>
  </si>
  <si>
    <t>CEN 1 *</t>
  </si>
  <si>
    <t>Adulto</t>
  </si>
  <si>
    <t>Bob Endurance &amp; Pocotó - Joint Venture</t>
  </si>
  <si>
    <t>Natalia Martins de Almeida e S. Ferreira</t>
  </si>
  <si>
    <t>CEI 2 *</t>
  </si>
  <si>
    <t>Natalia Lucena de Castro</t>
  </si>
  <si>
    <t>Marcelo Pantel Vianna</t>
  </si>
  <si>
    <t>Young Riders</t>
  </si>
  <si>
    <t>Daniel Martins de Almeida e S. Ferreira</t>
  </si>
  <si>
    <t>Campoárabe</t>
  </si>
  <si>
    <t>Tiago Manetta Bicalho de Lana</t>
  </si>
  <si>
    <t>Lucas Manetta Bicalho de Lana</t>
  </si>
  <si>
    <t>CEI 1 *</t>
  </si>
  <si>
    <t>Dona Carolina</t>
  </si>
  <si>
    <t>Pedro Stefani Marino</t>
  </si>
  <si>
    <t>CEI 3 *</t>
  </si>
  <si>
    <t>Thiago Nastas Haidar</t>
  </si>
  <si>
    <t>Fazenda e Haras São Bento</t>
  </si>
  <si>
    <t>Higor de Marchi</t>
  </si>
  <si>
    <t>Felipe Rogerio Avelino</t>
  </si>
  <si>
    <t>Fenix</t>
  </si>
  <si>
    <t>Laura Cavalcanti Fernandes Ferreira</t>
  </si>
  <si>
    <t>Curta A</t>
  </si>
  <si>
    <t>Marcelo de Almeida Guidi</t>
  </si>
  <si>
    <t>Haras Albar - Campinas - SP</t>
  </si>
  <si>
    <t>Natalia Messias</t>
  </si>
  <si>
    <t>Carlos Paes de Barros</t>
  </si>
  <si>
    <t>Carina Gibi</t>
  </si>
  <si>
    <t>Gabriel Grande</t>
  </si>
  <si>
    <t>Haras Endurance</t>
  </si>
  <si>
    <t>Leo Steinbruch</t>
  </si>
  <si>
    <t>André Vidiz</t>
  </si>
  <si>
    <t>Pedro Godinho</t>
  </si>
  <si>
    <t>Haras Ferrilha</t>
  </si>
  <si>
    <t>Paulo Felix Figueiro</t>
  </si>
  <si>
    <t>Fabiana Correa de Oliveira</t>
  </si>
  <si>
    <t>Haras Quatrilho</t>
  </si>
  <si>
    <t>Antonio Marcio Rodrigues da Silva</t>
  </si>
  <si>
    <t>Haras Segredo</t>
  </si>
  <si>
    <t>Rogério Rodrigues da Silveira</t>
  </si>
  <si>
    <t>Danilo Mendonça Coelho</t>
  </si>
  <si>
    <t>Arthur Gutemberg Cortez</t>
  </si>
  <si>
    <t>Alex dos Santos Lopes</t>
  </si>
  <si>
    <t>Haras Segredo EHS</t>
  </si>
  <si>
    <t>Paulo Roberto Eugenio Pinheiro</t>
  </si>
  <si>
    <t>Iucatan Velocidade</t>
  </si>
  <si>
    <t>Felipe Braga Camargo Dias</t>
  </si>
  <si>
    <t>Ana Paula Lima Vieira</t>
  </si>
  <si>
    <t>Curta Open</t>
  </si>
  <si>
    <t>Jovens do Segredo</t>
  </si>
  <si>
    <t>Michelle dos Santos Lopes</t>
  </si>
  <si>
    <t>Le Domaine</t>
  </si>
  <si>
    <t>Marcos Antonio Camilo de Camargo</t>
  </si>
  <si>
    <t>Maktub 2</t>
  </si>
  <si>
    <t>Flavia Mendes Oliveira Freitas</t>
  </si>
  <si>
    <t>Robson Santos das Virgens</t>
  </si>
  <si>
    <t>Edna Magalhaes</t>
  </si>
  <si>
    <t>Silvio Roberto Goncalves</t>
  </si>
  <si>
    <t>PP</t>
  </si>
  <si>
    <t>Minas Gerais Endurance Team</t>
  </si>
  <si>
    <t>Gabriela Carvalho M. de Abreu</t>
  </si>
  <si>
    <t>Fernanda Carvalho M. de Abreu</t>
  </si>
  <si>
    <t>Nukhbah</t>
  </si>
  <si>
    <t>Alan da Silva Pereira</t>
  </si>
  <si>
    <t>Carlos Eduardo da Silva Pereira</t>
  </si>
  <si>
    <t>Paciência Livre</t>
  </si>
  <si>
    <t>Newton Lins Filho</t>
  </si>
  <si>
    <t>Miguel Liberal Lins</t>
  </si>
  <si>
    <t>Mirim</t>
  </si>
  <si>
    <t>Pocotó</t>
  </si>
  <si>
    <t>Sebastião Ribeiro Filho</t>
  </si>
  <si>
    <t>Ponte Velha</t>
  </si>
  <si>
    <t>Leonardo de Carvalho Barbosa</t>
  </si>
  <si>
    <t>Queen's Endurance</t>
  </si>
  <si>
    <t>Cybele Lara C. Queiroz</t>
  </si>
  <si>
    <t>Bruno Silva</t>
  </si>
  <si>
    <t>Rancho Barreto</t>
  </si>
  <si>
    <t>Rodrigo Moreira Barreto</t>
  </si>
  <si>
    <t>Eduardo Xavier Barreto</t>
  </si>
  <si>
    <t>Rancho Barreto CBEE</t>
  </si>
  <si>
    <t>Clemence Le Bihan</t>
  </si>
  <si>
    <t>José Caio Frisoni Vaz Guimarães</t>
  </si>
  <si>
    <t>Rancho da Capital</t>
  </si>
  <si>
    <t>Fernando Gonçalves Costa</t>
  </si>
  <si>
    <t>Amarildo Figueiredo de Oliveira</t>
  </si>
  <si>
    <t>Mariana Damazio Rajão</t>
  </si>
  <si>
    <t>Mariana Amaral Neves</t>
  </si>
  <si>
    <t>Carlos Augusto Alves Gonzaga da Silva</t>
  </si>
  <si>
    <t>Santa Ana/Maktub/Queen's Endurance</t>
  </si>
  <si>
    <t>Rafael Magalhaes dos Santos</t>
  </si>
  <si>
    <t>Renato Sergio Lyrio Mello</t>
  </si>
  <si>
    <t>Leonardo Chavier</t>
  </si>
  <si>
    <t>Jovem</t>
  </si>
  <si>
    <t>Santa Paulina</t>
  </si>
  <si>
    <t>Joao Kukulka Junior</t>
  </si>
  <si>
    <t>Carolina Moretto Ferreira</t>
  </si>
  <si>
    <t>Vitor Pedro Moretto Cordeiro</t>
  </si>
  <si>
    <t>Vasco Pedro Moretto</t>
  </si>
  <si>
    <t>Santa Paulina Azul</t>
  </si>
  <si>
    <t>Claudio Eluan Kalume</t>
  </si>
  <si>
    <t>Sem Equipe</t>
  </si>
  <si>
    <t>Ederson Fernandes da Costa</t>
  </si>
  <si>
    <t>Paulo Roberto dos Santos Torres de Macedo</t>
  </si>
  <si>
    <t>Ana Carla Maciel</t>
  </si>
  <si>
    <t>Jonas Sampaio Ratti</t>
  </si>
  <si>
    <t>Mikael Arrais Hodon</t>
  </si>
  <si>
    <t xml:space="preserve">EQUIPES VELOCIDADE CONTROLADA </t>
  </si>
  <si>
    <t>Fenix Regularidade</t>
  </si>
  <si>
    <t>Julio Reis</t>
  </si>
  <si>
    <t>Graduado</t>
  </si>
  <si>
    <t>Heitor Francisco Gomes Coelho</t>
  </si>
  <si>
    <t>Iucatan</t>
  </si>
  <si>
    <t>Hiascara Pooz</t>
  </si>
  <si>
    <t>Aberta</t>
  </si>
  <si>
    <t>Iucatan Brasilia</t>
  </si>
  <si>
    <t>Gustavo Sellani Souza Mendes</t>
  </si>
  <si>
    <t>Larissa Maria Melo Sousa</t>
  </si>
  <si>
    <t>Diogo de Oliveira Martins</t>
  </si>
  <si>
    <t>Luciana Sousa Firpe Paraiso</t>
  </si>
  <si>
    <t>Rodrigo Alvarenga Campos Martins</t>
  </si>
  <si>
    <t>Iucatan Regularidade</t>
  </si>
  <si>
    <t>Flavio Marcio Firpe Paraiso</t>
  </si>
  <si>
    <t>Maktub 3</t>
  </si>
  <si>
    <t>Simone Gomide</t>
  </si>
  <si>
    <t>Luciana Amorglli de Albuquerque</t>
  </si>
  <si>
    <t>Polícia Militar do Distrito Federal - PMDF</t>
  </si>
  <si>
    <t>Ten Cel Leandro Schweitzer</t>
  </si>
  <si>
    <t>Jorge</t>
  </si>
  <si>
    <t>Edilson Pereira de Sousa</t>
  </si>
  <si>
    <t>Genilson Figueiredo de Oliveira</t>
  </si>
  <si>
    <t>Polícia Militar do Paraná - PMPR</t>
  </si>
  <si>
    <t>Ferrinho</t>
  </si>
  <si>
    <t>Cap Deoclecio Aires</t>
  </si>
  <si>
    <t>Claudiane</t>
  </si>
  <si>
    <t>Santa Paulina Regularidade</t>
  </si>
  <si>
    <t>Melissa de Morais Braga</t>
  </si>
  <si>
    <t>Myrna Sakamoto Freitas</t>
  </si>
  <si>
    <t>LARISSA MARIA MELO SOUSA</t>
  </si>
  <si>
    <t>WAFA</t>
  </si>
  <si>
    <t>GUSTAVO SELLANI SOUZA MENDES</t>
  </si>
  <si>
    <t>EMILYON EL EMIR</t>
  </si>
  <si>
    <t>LEONARDO FAVILLA</t>
  </si>
  <si>
    <t>SHANGAY</t>
  </si>
  <si>
    <t>X</t>
  </si>
  <si>
    <t>JULIO REIS</t>
  </si>
  <si>
    <t>FACTOR TGS</t>
  </si>
  <si>
    <t>1º</t>
  </si>
  <si>
    <t>2º</t>
  </si>
  <si>
    <t>DIOGO DE OLIVEIRA MARTINS</t>
  </si>
  <si>
    <t>NATHAN</t>
  </si>
  <si>
    <t>LUCIANA SOUSA FIRPE PARAISO</t>
  </si>
  <si>
    <t>ALADIM</t>
  </si>
  <si>
    <t>MELISSA DE MORAIS BRAGA</t>
  </si>
  <si>
    <t>JADEH TORCH HMC</t>
  </si>
  <si>
    <t>ASDRID JORGE</t>
  </si>
  <si>
    <t>CRYS AMR</t>
  </si>
  <si>
    <t>RODRIGO ALVARENGA CAMPOS MARTINS</t>
  </si>
  <si>
    <t>TS SHEIK</t>
  </si>
  <si>
    <t>HIASCARA POOZ</t>
  </si>
  <si>
    <t>VORTEX</t>
  </si>
  <si>
    <t>FLAVIO MARCIO FIRPE PARAISO</t>
  </si>
  <si>
    <t>NILO</t>
  </si>
  <si>
    <t>LUCIANA AMORELLI DE ALBUQUERQUE</t>
  </si>
  <si>
    <t>TWIST EL KAKIM</t>
  </si>
  <si>
    <t>MYRANA SAKAMOTO FREITAS</t>
  </si>
  <si>
    <t>TRITAO DE ALDEBARA</t>
  </si>
  <si>
    <t>FERRINHO</t>
  </si>
  <si>
    <t>COMBOIO</t>
  </si>
  <si>
    <t>CABO COSTA BRAGA</t>
  </si>
  <si>
    <t>CAMATA</t>
  </si>
  <si>
    <t>CLAUDIANE</t>
  </si>
  <si>
    <t>MUSSUM</t>
  </si>
  <si>
    <t>TEM CEL LEANDRO SCHWEITZER</t>
  </si>
  <si>
    <t>DELEGADO</t>
  </si>
  <si>
    <t>JORGE</t>
  </si>
  <si>
    <t>CRIMINOSO</t>
  </si>
  <si>
    <t>EDILSON PEREIRA DE SOUSA</t>
  </si>
  <si>
    <t>TITANIC</t>
  </si>
  <si>
    <t>GENILSON FIGUEIREDO DE OLIVEIRA</t>
  </si>
  <si>
    <t>CANTOR</t>
  </si>
  <si>
    <t>ANGELO ANDRADE VIANA</t>
  </si>
  <si>
    <t>BAINHO</t>
  </si>
  <si>
    <t>PAULO FERREIRO LIMA</t>
  </si>
  <si>
    <t>HAGON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</si>
  <si>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</si>
  <si>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</si>
  <si>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</si>
  <si>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</si>
  <si>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</si>
  <si>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</si>
  <si>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</si>
  <si>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</si>
  <si>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</si>
  <si>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</si>
  <si>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</si>
  <si>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</si>
  <si>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</si>
  <si>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VI Etapa do Campeonato DF 2013</t>
  </si>
  <si>
    <t>Brasilia - DF</t>
  </si>
  <si>
    <t>CEI 2* ADULTO</t>
  </si>
  <si>
    <t>Resultado Final</t>
  </si>
  <si>
    <t>122.5 km</t>
  </si>
  <si>
    <t>Anel</t>
  </si>
  <si>
    <t>Vet IN</t>
  </si>
  <si>
    <t>Recup</t>
  </si>
  <si>
    <t>FC</t>
  </si>
  <si>
    <t>Vel Trilha</t>
  </si>
  <si>
    <t>Vel Anel</t>
  </si>
  <si>
    <t>Vel Media</t>
  </si>
  <si>
    <t>Rec Total</t>
  </si>
  <si>
    <t>Dif 1°</t>
  </si>
  <si>
    <t>15.4</t>
  </si>
  <si>
    <t>15.11</t>
  </si>
  <si>
    <t>16.54</t>
  </si>
  <si>
    <t>16.11</t>
  </si>
  <si>
    <t>15.54</t>
  </si>
  <si>
    <t>Diaghy El Ledhyr HNP</t>
  </si>
  <si>
    <t>16.36</t>
  </si>
  <si>
    <t>15.86</t>
  </si>
  <si>
    <t>15.64</t>
  </si>
  <si>
    <t>16.64</t>
  </si>
  <si>
    <t>17.43</t>
  </si>
  <si>
    <t>16.7</t>
  </si>
  <si>
    <t>15.87</t>
  </si>
  <si>
    <t>23.18</t>
  </si>
  <si>
    <t>15.47</t>
  </si>
  <si>
    <t>15.23</t>
  </si>
  <si>
    <t>18.11</t>
  </si>
  <si>
    <t>15.84</t>
  </si>
  <si>
    <t>15.5</t>
  </si>
  <si>
    <t>Cabo Frio CSM</t>
  </si>
  <si>
    <t>16.35</t>
  </si>
  <si>
    <t>15.89</t>
  </si>
  <si>
    <t>15.61</t>
  </si>
  <si>
    <t>16.34</t>
  </si>
  <si>
    <t>16.97</t>
  </si>
  <si>
    <t>16.33</t>
  </si>
  <si>
    <t>15.77</t>
  </si>
  <si>
    <t>20.68</t>
  </si>
  <si>
    <t>14.03</t>
  </si>
  <si>
    <t>13.73</t>
  </si>
  <si>
    <t>16.47</t>
  </si>
  <si>
    <t>14.61</t>
  </si>
  <si>
    <t>Formula Endurance</t>
  </si>
  <si>
    <t>17.3</t>
  </si>
  <si>
    <t>16.41</t>
  </si>
  <si>
    <t>15.1</t>
  </si>
  <si>
    <t>14.86</t>
  </si>
  <si>
    <t>14.18</t>
  </si>
  <si>
    <t>14.88</t>
  </si>
  <si>
    <t>19.29</t>
  </si>
  <si>
    <t>15.13</t>
  </si>
  <si>
    <t>14.87</t>
  </si>
  <si>
    <t>15.62</t>
  </si>
  <si>
    <t>15.25</t>
  </si>
  <si>
    <t>15.04</t>
  </si>
  <si>
    <t>ODM Bahrain</t>
  </si>
  <si>
    <t>16.1</t>
  </si>
  <si>
    <t>15.42</t>
  </si>
  <si>
    <t>15.15</t>
  </si>
  <si>
    <t>14.71</t>
  </si>
  <si>
    <t>14.14</t>
  </si>
  <si>
    <t>14.9</t>
  </si>
  <si>
    <t>19.06</t>
  </si>
  <si>
    <t>14.01</t>
  </si>
  <si>
    <t>13.69</t>
  </si>
  <si>
    <t>16.53</t>
  </si>
  <si>
    <t>14.6</t>
  </si>
  <si>
    <t>Halpern Endurance</t>
  </si>
  <si>
    <t>15.91</t>
  </si>
  <si>
    <t>15.24</t>
  </si>
  <si>
    <t>14.78</t>
  </si>
  <si>
    <t>15.57</t>
  </si>
  <si>
    <t>14.89</t>
  </si>
  <si>
    <t>14.81</t>
  </si>
  <si>
    <t>16.51</t>
  </si>
  <si>
    <t>15.12</t>
  </si>
  <si>
    <t>16.39</t>
  </si>
  <si>
    <t>15.35</t>
  </si>
  <si>
    <t>14.69</t>
  </si>
  <si>
    <t>Vipsania Rach</t>
  </si>
  <si>
    <t>15.66</t>
  </si>
  <si>
    <t>14.74</t>
  </si>
  <si>
    <t>14.7</t>
  </si>
  <si>
    <t>14.27</t>
  </si>
  <si>
    <t>13.82</t>
  </si>
  <si>
    <t>12.6</t>
  </si>
  <si>
    <t>14.16</t>
  </si>
  <si>
    <t>14.94</t>
  </si>
  <si>
    <t>12.95</t>
  </si>
  <si>
    <t>12.76</t>
  </si>
  <si>
    <t>15.2</t>
  </si>
  <si>
    <t>14.8</t>
  </si>
  <si>
    <t>13.6</t>
  </si>
  <si>
    <t>Quick Girl HEB</t>
  </si>
  <si>
    <t>15.06</t>
  </si>
  <si>
    <t>14.04</t>
  </si>
  <si>
    <t>15.79</t>
  </si>
  <si>
    <t>14.68</t>
  </si>
  <si>
    <t>14.44</t>
  </si>
  <si>
    <t>15.22</t>
  </si>
  <si>
    <t>14.66</t>
  </si>
  <si>
    <t>14.54</t>
  </si>
  <si>
    <t>Shadall Torch HMA</t>
  </si>
  <si>
    <t>5.67</t>
  </si>
  <si>
    <t>5.48</t>
  </si>
  <si>
    <t>9.74</t>
  </si>
  <si>
    <t>13.88</t>
  </si>
  <si>
    <t>-29.46</t>
  </si>
  <si>
    <t>13.75</t>
  </si>
  <si>
    <t>14.67</t>
  </si>
  <si>
    <t>14.38</t>
  </si>
  <si>
    <t>6.14</t>
  </si>
  <si>
    <t>6.03</t>
  </si>
  <si>
    <t>8.85</t>
  </si>
  <si>
    <t>Ramyro Ryad HVP</t>
  </si>
  <si>
    <t>13.8</t>
  </si>
  <si>
    <t>12.93</t>
  </si>
  <si>
    <t>9.77</t>
  </si>
  <si>
    <t>-30.63</t>
  </si>
  <si>
    <t>13.79</t>
  </si>
  <si>
    <t>14.4</t>
  </si>
  <si>
    <t>Não Completou</t>
  </si>
  <si>
    <t>15.72</t>
  </si>
  <si>
    <t>16.86</t>
  </si>
  <si>
    <t>16.15</t>
  </si>
  <si>
    <t>15.44</t>
  </si>
  <si>
    <t>Rafaela HEB</t>
  </si>
  <si>
    <t>16.62</t>
  </si>
  <si>
    <t>15.46</t>
  </si>
  <si>
    <t>fq-la</t>
  </si>
  <si>
    <t>Elim</t>
  </si>
  <si>
    <t>17.59</t>
  </si>
  <si>
    <t>16.16</t>
  </si>
  <si>
    <t>15.6</t>
  </si>
  <si>
    <t>15.52</t>
  </si>
  <si>
    <t>15.33</t>
  </si>
  <si>
    <t>16.42</t>
  </si>
  <si>
    <t>15.58</t>
  </si>
  <si>
    <t>RSC Dixi</t>
  </si>
  <si>
    <t>16.2</t>
  </si>
  <si>
    <t>fq-me</t>
  </si>
  <si>
    <t>17.69</t>
  </si>
  <si>
    <t>15.78</t>
  </si>
  <si>
    <t>15.51</t>
  </si>
  <si>
    <t>14.02</t>
  </si>
  <si>
    <t>13.85</t>
  </si>
  <si>
    <t>16.68</t>
  </si>
  <si>
    <t>La Barca Endurance</t>
  </si>
  <si>
    <t>16.13</t>
  </si>
  <si>
    <t>14.49</t>
  </si>
  <si>
    <t>14.97</t>
  </si>
  <si>
    <t>15.73</t>
  </si>
  <si>
    <t>15.43</t>
  </si>
  <si>
    <t>15.49</t>
  </si>
  <si>
    <t>Paúba HEB</t>
  </si>
  <si>
    <t>16.48</t>
  </si>
  <si>
    <t>15.8</t>
  </si>
  <si>
    <t>15.48</t>
  </si>
  <si>
    <t>Rave HEB</t>
  </si>
  <si>
    <t>Maarouf I Canchim</t>
  </si>
  <si>
    <t>CEI 2* YR</t>
  </si>
  <si>
    <t>15.81</t>
  </si>
  <si>
    <t>18.46</t>
  </si>
  <si>
    <t>17.42</t>
  </si>
  <si>
    <t>16.3</t>
  </si>
  <si>
    <t>Hermes VE</t>
  </si>
  <si>
    <t>19.05</t>
  </si>
  <si>
    <t>15.76</t>
  </si>
  <si>
    <t>15.32</t>
  </si>
  <si>
    <t>18.69</t>
  </si>
  <si>
    <t>17.95</t>
  </si>
  <si>
    <t>16.4</t>
  </si>
  <si>
    <t>CP Noite</t>
  </si>
  <si>
    <t>16.65</t>
  </si>
  <si>
    <t>15.75</t>
  </si>
  <si>
    <t>16.83</t>
  </si>
  <si>
    <t>17.65</t>
  </si>
  <si>
    <t>16.29</t>
  </si>
  <si>
    <t>16.22</t>
  </si>
  <si>
    <t>21.46</t>
  </si>
  <si>
    <t>18.89</t>
  </si>
  <si>
    <t>Livilla Rach</t>
  </si>
  <si>
    <t>16.49</t>
  </si>
  <si>
    <t>15.83</t>
  </si>
  <si>
    <t>16.74</t>
  </si>
  <si>
    <t>17.54</t>
  </si>
  <si>
    <t>16.52</t>
  </si>
  <si>
    <t>15.98</t>
  </si>
  <si>
    <t>23.02</t>
  </si>
  <si>
    <t>15.45</t>
  </si>
  <si>
    <t>17.17</t>
  </si>
  <si>
    <t>16.67</t>
  </si>
  <si>
    <t>Avignon Endurance</t>
  </si>
  <si>
    <t>15.96</t>
  </si>
  <si>
    <t>16.09</t>
  </si>
  <si>
    <t>15.88</t>
  </si>
  <si>
    <t>17.48</t>
  </si>
  <si>
    <t>15.74</t>
  </si>
  <si>
    <t>18.36</t>
  </si>
  <si>
    <t>17.85</t>
  </si>
  <si>
    <t>Hafid Delmar Sahara</t>
  </si>
  <si>
    <t>18.48</t>
  </si>
  <si>
    <t>17.67</t>
  </si>
  <si>
    <t>16.81</t>
  </si>
  <si>
    <t>18.8</t>
  </si>
  <si>
    <t>16.38</t>
  </si>
  <si>
    <t>14.82</t>
  </si>
  <si>
    <t>17.06</t>
  </si>
  <si>
    <t>16.27</t>
  </si>
  <si>
    <t>Safira Ludjin KL</t>
  </si>
  <si>
    <t>17.8</t>
  </si>
  <si>
    <t>15.02</t>
  </si>
  <si>
    <t>16.79</t>
  </si>
  <si>
    <t>16.25</t>
  </si>
  <si>
    <t>15.55</t>
  </si>
  <si>
    <t>Zephyr El Jamaal</t>
  </si>
  <si>
    <t>16.18</t>
  </si>
  <si>
    <t>Vaskaban El Hylan</t>
  </si>
  <si>
    <t>15.82</t>
  </si>
  <si>
    <t>15.63</t>
  </si>
  <si>
    <t>Shamara El Emir</t>
  </si>
  <si>
    <t>CEI/CEN 1* Adulto</t>
  </si>
  <si>
    <t>80.5 km</t>
  </si>
  <si>
    <t>14.35</t>
  </si>
  <si>
    <t>15.01</t>
  </si>
  <si>
    <t>Baruk PV</t>
  </si>
  <si>
    <t>16.14</t>
  </si>
  <si>
    <t>14.63</t>
  </si>
  <si>
    <t>15.69</t>
  </si>
  <si>
    <t>Faryd HNP</t>
  </si>
  <si>
    <t>16.26</t>
  </si>
  <si>
    <t>15.56</t>
  </si>
  <si>
    <t>15.37</t>
  </si>
  <si>
    <t>14.83</t>
  </si>
  <si>
    <t>14.99</t>
  </si>
  <si>
    <t>Jequitibá</t>
  </si>
  <si>
    <t>16.21</t>
  </si>
  <si>
    <t>Chenonceau Endurance</t>
  </si>
  <si>
    <t>16.04</t>
  </si>
  <si>
    <t>14.57</t>
  </si>
  <si>
    <t>15.08</t>
  </si>
  <si>
    <t>14.48</t>
  </si>
  <si>
    <t>Hector Jet Bay</t>
  </si>
  <si>
    <t>13.21</t>
  </si>
  <si>
    <t>14.41</t>
  </si>
  <si>
    <t>Sheeha Rach</t>
  </si>
  <si>
    <t>15.09</t>
  </si>
  <si>
    <t>14.19</t>
  </si>
  <si>
    <t>13.54</t>
  </si>
  <si>
    <t>King Arthur CVV</t>
  </si>
  <si>
    <t>12.5</t>
  </si>
  <si>
    <t>13.74</t>
  </si>
  <si>
    <t>14.45</t>
  </si>
  <si>
    <t>13.63</t>
  </si>
  <si>
    <t>13.98</t>
  </si>
  <si>
    <t>Shante HNP</t>
  </si>
  <si>
    <t>13.02</t>
  </si>
  <si>
    <t>13.68</t>
  </si>
  <si>
    <t>14.1</t>
  </si>
  <si>
    <t>Ten Luis Fernando Varanda</t>
  </si>
  <si>
    <t>13.24</t>
  </si>
  <si>
    <t>12.24</t>
  </si>
  <si>
    <t>13.19</t>
  </si>
  <si>
    <t>Zarrah</t>
  </si>
  <si>
    <t>12.26</t>
  </si>
  <si>
    <t>12.9</t>
  </si>
  <si>
    <t>13.67</t>
  </si>
  <si>
    <t>13.28</t>
  </si>
  <si>
    <t>13.41</t>
  </si>
  <si>
    <t>12.69</t>
  </si>
  <si>
    <t>13.01</t>
  </si>
  <si>
    <t>Zattar</t>
  </si>
  <si>
    <t>10.22</t>
  </si>
  <si>
    <t>12.03</t>
  </si>
  <si>
    <t>14.62</t>
  </si>
  <si>
    <t>Eros</t>
  </si>
  <si>
    <t>CEI/CEN 1* YR</t>
  </si>
  <si>
    <t>15.41</t>
  </si>
  <si>
    <t>14.98</t>
  </si>
  <si>
    <t>Arcenar VE</t>
  </si>
  <si>
    <t>13.36</t>
  </si>
  <si>
    <t>14.46</t>
  </si>
  <si>
    <t>14.06</t>
  </si>
  <si>
    <t>12.79</t>
  </si>
  <si>
    <t>12.46</t>
  </si>
  <si>
    <t>13.29</t>
  </si>
  <si>
    <t>RSC El Zafira</t>
  </si>
  <si>
    <t>12.8</t>
  </si>
  <si>
    <t>7.12</t>
  </si>
  <si>
    <t>7.03</t>
  </si>
  <si>
    <t>-35.08</t>
  </si>
  <si>
    <t>-38.25</t>
  </si>
  <si>
    <t>RT Dubai</t>
  </si>
  <si>
    <t>-35.21</t>
  </si>
  <si>
    <t>Granada Endurance</t>
  </si>
  <si>
    <t>CEI/CEN 1* Mirim</t>
  </si>
  <si>
    <t>15.93</t>
  </si>
  <si>
    <t>14.36</t>
  </si>
  <si>
    <t>Belasco Rach</t>
  </si>
  <si>
    <t>14.11</t>
  </si>
  <si>
    <t>14.29</t>
  </si>
  <si>
    <t>Curta A - Adulto</t>
  </si>
  <si>
    <t>67.5 km</t>
  </si>
  <si>
    <t>12.92</t>
  </si>
  <si>
    <t>12.43</t>
  </si>
  <si>
    <t>12.61</t>
  </si>
  <si>
    <t>12.07</t>
  </si>
  <si>
    <t>12.25</t>
  </si>
  <si>
    <t>Dragon El Ledhyr HNP</t>
  </si>
  <si>
    <t>11.82</t>
  </si>
  <si>
    <t>11.27</t>
  </si>
  <si>
    <t>12.38</t>
  </si>
  <si>
    <t>11.75</t>
  </si>
  <si>
    <t>11.5</t>
  </si>
  <si>
    <t>Jarmuk El Dinar</t>
  </si>
  <si>
    <t>12.55</t>
  </si>
  <si>
    <t>11.83</t>
  </si>
  <si>
    <t>11.29</t>
  </si>
  <si>
    <t>12.36</t>
  </si>
  <si>
    <t>11.72</t>
  </si>
  <si>
    <t>11.49</t>
  </si>
  <si>
    <t>Cafta DT</t>
  </si>
  <si>
    <t>12.74</t>
  </si>
  <si>
    <t>12.01</t>
  </si>
  <si>
    <t>11.47</t>
  </si>
  <si>
    <t>Eternally Rach</t>
  </si>
  <si>
    <t>12.49</t>
  </si>
  <si>
    <t>Curta A - YR</t>
  </si>
  <si>
    <t>14.28</t>
  </si>
  <si>
    <t>13.48</t>
  </si>
  <si>
    <t>12.89</t>
  </si>
  <si>
    <t>13.57</t>
  </si>
  <si>
    <t>Ariella Torch ELK</t>
  </si>
  <si>
    <t>17.87</t>
  </si>
  <si>
    <t>14.5</t>
  </si>
  <si>
    <t>13.61</t>
  </si>
  <si>
    <t>14.15</t>
  </si>
  <si>
    <t>13.31</t>
  </si>
  <si>
    <t>Vizir El Emir</t>
  </si>
  <si>
    <t>17.28</t>
  </si>
  <si>
    <t>13.13</t>
  </si>
  <si>
    <t>13.37</t>
  </si>
  <si>
    <t>Claire</t>
  </si>
  <si>
    <t>17.01</t>
  </si>
  <si>
    <t>Curta A - Mirim</t>
  </si>
  <si>
    <t>11.15</t>
  </si>
  <si>
    <t>12.44</t>
  </si>
  <si>
    <t>11.86</t>
  </si>
  <si>
    <t>11.48</t>
  </si>
  <si>
    <t>Bumerangue</t>
  </si>
  <si>
    <t>16.57</t>
  </si>
  <si>
    <t>12.51</t>
  </si>
  <si>
    <t>NAC</t>
  </si>
  <si>
    <t>FEI</t>
  </si>
  <si>
    <t>CEI 3*</t>
  </si>
  <si>
    <t>160 km</t>
  </si>
  <si>
    <t>17.02</t>
  </si>
  <si>
    <t>16.76</t>
  </si>
  <si>
    <t>16.88</t>
  </si>
  <si>
    <t>RT Dahhan</t>
  </si>
  <si>
    <t>15.97</t>
  </si>
  <si>
    <t>10.66</t>
  </si>
  <si>
    <t>10.37</t>
  </si>
  <si>
    <t>13.47</t>
  </si>
  <si>
    <t>15.67</t>
  </si>
  <si>
    <t>15.29</t>
  </si>
  <si>
    <t>14.84</t>
  </si>
  <si>
    <t>15.28</t>
  </si>
  <si>
    <t>Abdul Amyr El Emir</t>
  </si>
  <si>
    <t>13.56</t>
  </si>
  <si>
    <t>13.22</t>
  </si>
  <si>
    <t>14.65</t>
  </si>
  <si>
    <t>12.47</t>
  </si>
  <si>
    <t>14.12</t>
  </si>
  <si>
    <t>11.96</t>
  </si>
  <si>
    <t>11.67</t>
  </si>
  <si>
    <t>16.75</t>
  </si>
  <si>
    <t>Falbalah do Bom Viver</t>
  </si>
  <si>
    <t>13.83</t>
  </si>
  <si>
    <t>12.56</t>
  </si>
  <si>
    <t>17.38</t>
  </si>
  <si>
    <t>16.72</t>
  </si>
  <si>
    <t>Orbita HEB</t>
  </si>
  <si>
    <t>12.67</t>
  </si>
  <si>
    <t>12.22</t>
  </si>
  <si>
    <t>15.18</t>
  </si>
  <si>
    <t>retirou</t>
  </si>
  <si>
    <t>10.33</t>
  </si>
  <si>
    <t>9.15</t>
  </si>
  <si>
    <t>Sintra Endurance</t>
  </si>
  <si>
    <t>14.32</t>
  </si>
  <si>
    <t>12.73</t>
  </si>
  <si>
    <t>13.14</t>
  </si>
  <si>
    <t>Longa Metragem</t>
  </si>
  <si>
    <t>14.34</t>
  </si>
  <si>
    <t>13.78</t>
  </si>
  <si>
    <t>12.33</t>
  </si>
  <si>
    <t>12.94</t>
  </si>
  <si>
    <t>Monientes HVP</t>
  </si>
  <si>
    <t>Cybele Lara C Queiroz</t>
  </si>
  <si>
    <t>Currupiu Del Pia</t>
  </si>
  <si>
    <t>percurso</t>
  </si>
  <si>
    <t>14.08</t>
  </si>
  <si>
    <t>Lafitte Rach</t>
  </si>
  <si>
    <t>12.58</t>
  </si>
  <si>
    <t>12.27</t>
  </si>
  <si>
    <t>C Chanrion</t>
  </si>
  <si>
    <t>Curta Open - Adulto</t>
  </si>
  <si>
    <t>42 km</t>
  </si>
  <si>
    <t>13.45</t>
  </si>
  <si>
    <t>25.8</t>
  </si>
  <si>
    <t>16.92</t>
  </si>
  <si>
    <t>Little Thunder</t>
  </si>
  <si>
    <t>14.07</t>
  </si>
  <si>
    <t>13.11</t>
  </si>
  <si>
    <t>17.79</t>
  </si>
  <si>
    <t>Harcerka Rach</t>
  </si>
  <si>
    <t>13.71</t>
  </si>
  <si>
    <t>12.91</t>
  </si>
  <si>
    <t>18.22</t>
  </si>
  <si>
    <t>14.76</t>
  </si>
  <si>
    <t>Galaxi Bay</t>
  </si>
  <si>
    <t>10.89</t>
  </si>
  <si>
    <t>9.91</t>
  </si>
  <si>
    <t>13.58</t>
  </si>
  <si>
    <t>11.21</t>
  </si>
  <si>
    <t>Abdul Ghazal El Emir</t>
  </si>
  <si>
    <t>10.87</t>
  </si>
  <si>
    <t>10.29</t>
  </si>
  <si>
    <t>Complice El Khayd</t>
  </si>
  <si>
    <t>19.1</t>
  </si>
  <si>
    <t>Afortunaddo VE</t>
  </si>
  <si>
    <t>Curta Open - Jovem</t>
  </si>
  <si>
    <t>11.87</t>
  </si>
  <si>
    <t>12.41</t>
  </si>
  <si>
    <t>JQ Flower</t>
  </si>
  <si>
    <t>10.86</t>
  </si>
  <si>
    <t>10.39</t>
  </si>
  <si>
    <t>Bavaria Rach</t>
  </si>
  <si>
    <t>Curta Open - PP</t>
  </si>
  <si>
    <t>12.52</t>
  </si>
  <si>
    <t>11.99</t>
  </si>
  <si>
    <t>Zandall Rach</t>
  </si>
  <si>
    <t>15.21</t>
  </si>
  <si>
    <t>23.6</t>
  </si>
  <si>
    <t>21.1</t>
  </si>
  <si>
    <t>16.9</t>
  </si>
  <si>
    <t>V Media</t>
  </si>
  <si>
    <t>V Trilha</t>
  </si>
  <si>
    <t>Col</t>
  </si>
  <si>
    <t>13.89</t>
  </si>
  <si>
    <t>ANTONIO MARCIO RODRIGUES DA SILVA</t>
  </si>
  <si>
    <t>16.24</t>
  </si>
  <si>
    <t>NP NORMAN</t>
  </si>
  <si>
    <t>13.66</t>
  </si>
  <si>
    <t>AYNA LUIZA RODRIGUES SILVA</t>
  </si>
  <si>
    <t>16.6</t>
  </si>
  <si>
    <t>JASSUR BEN URIEL ELK</t>
  </si>
  <si>
    <t>17.1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</si>
</sst>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18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8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21" fontId="2" fillId="2" borderId="0" xfId="0" applyNumberFormat="1" applyFont="1" applyFill="1"/>
    <xf numFmtId="0" fontId="5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164" fontId="0" fillId="2" borderId="0" xfId="0" applyNumberFormat="1" applyFill="1"/>
    <xf numFmtId="21" fontId="0" fillId="2" borderId="0" xfId="0" applyNumberForma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21" fontId="2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1" fontId="2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14" fontId="0" fillId="2" borderId="0" xfId="0" applyNumberFormat="1" applyFill="1"/>
    <xf numFmtId="0" fontId="5" fillId="2" borderId="0" xfId="0" applyFont="1" applyFill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21" fontId="5" fillId="2" borderId="7" xfId="0" applyNumberFormat="1" applyFont="1" applyFill="1" applyBorder="1" applyAlignment="1">
      <alignment horizontal="center" wrapText="1"/>
    </xf>
    <xf numFmtId="21" fontId="5" fillId="2" borderId="8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left" wrapText="1"/>
    </xf>
    <xf numFmtId="21" fontId="5" fillId="2" borderId="0" xfId="0" applyNumberFormat="1" applyFont="1" applyFill="1" applyAlignment="1">
      <alignment horizontal="center" wrapText="1"/>
    </xf>
    <xf numFmtId="21" fontId="5" fillId="2" borderId="10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21" fontId="5" fillId="2" borderId="5" xfId="0" applyNumberFormat="1" applyFont="1" applyFill="1" applyBorder="1" applyAlignment="1">
      <alignment horizontal="center" wrapText="1"/>
    </xf>
    <xf numFmtId="21" fontId="5" fillId="2" borderId="12" xfId="0" applyNumberFormat="1" applyFont="1" applyFill="1" applyBorder="1" applyAlignment="1">
      <alignment horizontal="center" wrapText="1"/>
    </xf>
    <xf numFmtId="0" fontId="0" fillId="2" borderId="10" xfId="0" applyFill="1" applyBorder="1"/>
    <xf numFmtId="0" fontId="0" fillId="2" borderId="12" xfId="0" applyFill="1" applyBorder="1"/>
    <xf numFmtId="0" fontId="5" fillId="2" borderId="15" xfId="0" applyFont="1" applyFill="1" applyBorder="1" applyAlignment="1">
      <alignment horizontal="center" wrapText="1"/>
    </xf>
    <xf numFmtId="21" fontId="5" fillId="2" borderId="15" xfId="0" applyNumberFormat="1" applyFont="1" applyFill="1" applyBorder="1" applyAlignment="1">
      <alignment horizontal="center" wrapText="1"/>
    </xf>
    <xf numFmtId="21" fontId="5" fillId="2" borderId="16" xfId="0" applyNumberFormat="1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left" wrapText="1"/>
    </xf>
    <xf numFmtId="0" fontId="0" fillId="2" borderId="0" xfId="0" applyFill="1" applyBorder="1"/>
    <xf numFmtId="0" fontId="5" fillId="2" borderId="0" xfId="0" applyFont="1" applyFill="1" applyBorder="1" applyAlignment="1">
      <alignment horizontal="center" wrapText="1"/>
    </xf>
    <xf numFmtId="21" fontId="5" fillId="2" borderId="0" xfId="0" applyNumberFormat="1" applyFont="1" applyFill="1" applyBorder="1" applyAlignment="1">
      <alignment horizontal="center" wrapText="1"/>
    </xf>
    <xf numFmtId="21" fontId="5" fillId="2" borderId="18" xfId="0" applyNumberFormat="1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0" fillId="2" borderId="18" xfId="0" applyFill="1" applyBorder="1"/>
    <xf numFmtId="0" fontId="5" fillId="2" borderId="19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horizontal="center" wrapText="1"/>
    </xf>
    <xf numFmtId="0" fontId="0" fillId="2" borderId="21" xfId="0" applyFill="1" applyBorder="1"/>
    <xf numFmtId="0" fontId="9" fillId="4" borderId="6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wrapText="1"/>
    </xf>
    <xf numFmtId="0" fontId="0" fillId="2" borderId="5" xfId="0" applyFill="1" applyBorder="1"/>
    <xf numFmtId="0" fontId="5" fillId="2" borderId="7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workbookViewId="0"/>
  </sheetViews>
  <sheetFormatPr defaultRowHeight="15"/>
  <cols>
    <col min="1" max="1" width="20.42578125" style="14" customWidth="1"/>
    <col min="2" max="2" width="5.42578125" style="14" customWidth="1"/>
    <col min="3" max="3" width="4" style="14" customWidth="1"/>
    <col min="4" max="4" width="8" style="14" customWidth="1"/>
    <col min="5" max="8" width="7" style="14" customWidth="1"/>
    <col min="9" max="9" width="2.5703125" style="14" customWidth="1"/>
    <col min="10" max="10" width="7.28515625" style="14" customWidth="1"/>
    <col min="11" max="11" width="6.42578125" style="14" customWidth="1"/>
    <col min="12" max="12" width="7.7109375" style="14" customWidth="1"/>
    <col min="13" max="13" width="7.140625" style="14" customWidth="1"/>
    <col min="14" max="14" width="7" style="14" customWidth="1"/>
    <col min="15" max="16384" width="9.140625" style="14"/>
  </cols>
  <sheetData>
    <row r="1" spans="1:14">
      <c r="A1" s="14" t="s">
        <v>244</v>
      </c>
    </row>
    <row r="2" spans="1:14">
      <c r="A2" s="14" t="s">
        <v>245</v>
      </c>
    </row>
    <row r="3" spans="1:14">
      <c r="A3" s="33">
        <v>41615</v>
      </c>
    </row>
    <row r="4" spans="1:14" ht="21">
      <c r="A4" s="69" t="s">
        <v>602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6" spans="1:14">
      <c r="A6" s="14" t="s">
        <v>247</v>
      </c>
    </row>
    <row r="7" spans="1:14">
      <c r="A7" s="14" t="s">
        <v>603</v>
      </c>
    </row>
    <row r="8" spans="1:14" ht="15.75" thickBot="1">
      <c r="A8" s="34"/>
      <c r="B8" s="34" t="s">
        <v>10</v>
      </c>
      <c r="C8" s="34" t="s">
        <v>249</v>
      </c>
      <c r="D8" s="34" t="s">
        <v>9</v>
      </c>
      <c r="E8" s="34" t="s">
        <v>13</v>
      </c>
      <c r="F8" s="34" t="s">
        <v>14</v>
      </c>
      <c r="G8" s="34" t="s">
        <v>250</v>
      </c>
      <c r="H8" s="34" t="s">
        <v>251</v>
      </c>
      <c r="I8" s="34" t="s">
        <v>252</v>
      </c>
      <c r="J8" s="34" t="s">
        <v>253</v>
      </c>
      <c r="K8" s="34" t="s">
        <v>254</v>
      </c>
      <c r="L8" s="34" t="s">
        <v>255</v>
      </c>
      <c r="M8" s="34" t="s">
        <v>256</v>
      </c>
      <c r="N8" s="34" t="s">
        <v>257</v>
      </c>
    </row>
    <row r="9" spans="1:14">
      <c r="A9" s="61">
        <v>1</v>
      </c>
      <c r="B9" s="35">
        <v>3</v>
      </c>
      <c r="C9" s="35">
        <v>1</v>
      </c>
      <c r="D9" s="35">
        <v>1</v>
      </c>
      <c r="E9" s="36">
        <v>0.20833333333333334</v>
      </c>
      <c r="F9" s="36">
        <v>0.29648148148148151</v>
      </c>
      <c r="G9" s="36">
        <v>0.2978587962962963</v>
      </c>
      <c r="H9" s="36">
        <v>1.3773148148148147E-3</v>
      </c>
      <c r="I9" s="35"/>
      <c r="J9" s="35" t="s">
        <v>604</v>
      </c>
      <c r="K9" s="35" t="s">
        <v>605</v>
      </c>
      <c r="L9" s="35" t="s">
        <v>605</v>
      </c>
      <c r="M9" s="36">
        <v>1.3773148148148147E-3</v>
      </c>
      <c r="N9" s="37">
        <v>0</v>
      </c>
    </row>
    <row r="10" spans="1:14">
      <c r="A10" s="38" t="s">
        <v>124</v>
      </c>
      <c r="C10" s="34">
        <v>2</v>
      </c>
      <c r="D10" s="34">
        <v>1</v>
      </c>
      <c r="E10" s="39">
        <v>0.32563657407407409</v>
      </c>
      <c r="F10" s="39">
        <v>0.40028935185185183</v>
      </c>
      <c r="G10" s="39">
        <v>0.40216435185185184</v>
      </c>
      <c r="H10" s="39">
        <v>1.8750000000000001E-3</v>
      </c>
      <c r="I10" s="34"/>
      <c r="J10" s="34" t="s">
        <v>291</v>
      </c>
      <c r="K10" s="34" t="s">
        <v>606</v>
      </c>
      <c r="L10" s="34" t="s">
        <v>451</v>
      </c>
      <c r="M10" s="39">
        <v>3.2523148148148151E-3</v>
      </c>
      <c r="N10" s="40">
        <v>0</v>
      </c>
    </row>
    <row r="11" spans="1:14">
      <c r="A11" s="38" t="s">
        <v>607</v>
      </c>
      <c r="C11" s="34">
        <v>3</v>
      </c>
      <c r="D11" s="34">
        <v>1</v>
      </c>
      <c r="E11" s="39">
        <v>0.42994212962962958</v>
      </c>
      <c r="F11" s="39">
        <v>0.49496527777777777</v>
      </c>
      <c r="G11" s="39">
        <v>0.49737268518518518</v>
      </c>
      <c r="H11" s="39">
        <v>2.4074074074074076E-3</v>
      </c>
      <c r="I11" s="34"/>
      <c r="J11" s="34" t="s">
        <v>281</v>
      </c>
      <c r="K11" s="34" t="s">
        <v>415</v>
      </c>
      <c r="L11" s="34" t="s">
        <v>322</v>
      </c>
      <c r="M11" s="39">
        <v>5.6597222222222222E-3</v>
      </c>
      <c r="N11" s="40">
        <v>0</v>
      </c>
    </row>
    <row r="12" spans="1:14">
      <c r="A12" s="41" t="s">
        <v>397</v>
      </c>
      <c r="C12" s="34">
        <v>4</v>
      </c>
      <c r="D12" s="34">
        <v>1</v>
      </c>
      <c r="E12" s="39">
        <v>0.52515046296296297</v>
      </c>
      <c r="F12" s="39">
        <v>0.59658564814814818</v>
      </c>
      <c r="G12" s="39">
        <v>0.59958333333333336</v>
      </c>
      <c r="H12" s="39">
        <v>2.9976851851851848E-3</v>
      </c>
      <c r="I12" s="34"/>
      <c r="J12" s="34" t="s">
        <v>299</v>
      </c>
      <c r="K12" s="34" t="s">
        <v>331</v>
      </c>
      <c r="L12" s="34" t="s">
        <v>608</v>
      </c>
      <c r="M12" s="39">
        <v>8.6574074074074071E-3</v>
      </c>
      <c r="N12" s="40">
        <v>0</v>
      </c>
    </row>
    <row r="13" spans="1:14">
      <c r="A13" s="41"/>
      <c r="B13" s="34"/>
      <c r="C13" s="34">
        <v>5</v>
      </c>
      <c r="D13" s="34">
        <v>1</v>
      </c>
      <c r="E13" s="39">
        <v>0.63430555555555557</v>
      </c>
      <c r="F13" s="39">
        <v>0.72813657407407406</v>
      </c>
      <c r="G13" s="39">
        <v>0.73071759259259261</v>
      </c>
      <c r="H13" s="39">
        <v>2.5810185185185185E-3</v>
      </c>
      <c r="I13" s="34"/>
      <c r="J13" s="34" t="s">
        <v>609</v>
      </c>
      <c r="K13" s="34" t="s">
        <v>610</v>
      </c>
      <c r="L13" s="34" t="s">
        <v>475</v>
      </c>
      <c r="M13" s="39">
        <v>1.1238425925925928E-2</v>
      </c>
      <c r="N13" s="40">
        <v>0</v>
      </c>
    </row>
    <row r="14" spans="1:14" ht="15.75" thickBot="1">
      <c r="A14" s="42"/>
      <c r="B14" s="43"/>
      <c r="C14" s="43">
        <v>6</v>
      </c>
      <c r="D14" s="43">
        <v>1</v>
      </c>
      <c r="E14" s="44">
        <v>0.7584953703703704</v>
      </c>
      <c r="F14" s="44">
        <v>0.81418981481481489</v>
      </c>
      <c r="G14" s="44">
        <v>0.81795138888888896</v>
      </c>
      <c r="H14" s="44">
        <v>3.7615740740740739E-3</v>
      </c>
      <c r="I14" s="43"/>
      <c r="J14" s="43" t="s">
        <v>611</v>
      </c>
      <c r="K14" s="43" t="s">
        <v>611</v>
      </c>
      <c r="L14" s="43" t="s">
        <v>397</v>
      </c>
      <c r="M14" s="43"/>
      <c r="N14" s="45">
        <v>0</v>
      </c>
    </row>
    <row r="15" spans="1:14" ht="15.75" thickBot="1">
      <c r="A15" s="34"/>
    </row>
    <row r="16" spans="1:14">
      <c r="A16" s="61">
        <v>2</v>
      </c>
      <c r="B16" s="35">
        <v>2</v>
      </c>
      <c r="C16" s="35">
        <v>1</v>
      </c>
      <c r="D16" s="35">
        <v>4</v>
      </c>
      <c r="E16" s="36">
        <v>0.20833333333333334</v>
      </c>
      <c r="F16" s="36">
        <v>0.30247685185185186</v>
      </c>
      <c r="G16" s="36">
        <v>0.30403935185185188</v>
      </c>
      <c r="H16" s="36">
        <v>1.5624999999999999E-3</v>
      </c>
      <c r="I16" s="35"/>
      <c r="J16" s="35" t="s">
        <v>544</v>
      </c>
      <c r="K16" s="35" t="s">
        <v>612</v>
      </c>
      <c r="L16" s="35" t="s">
        <v>612</v>
      </c>
      <c r="M16" s="36">
        <v>1.5624999999999999E-3</v>
      </c>
      <c r="N16" s="37">
        <v>6.1805555555555563E-3</v>
      </c>
    </row>
    <row r="17" spans="1:14">
      <c r="A17" s="38" t="s">
        <v>65</v>
      </c>
      <c r="C17" s="34">
        <v>2</v>
      </c>
      <c r="D17" s="34">
        <v>4</v>
      </c>
      <c r="E17" s="39">
        <v>0.33181712962962967</v>
      </c>
      <c r="F17" s="39">
        <v>0.41631944444444446</v>
      </c>
      <c r="G17" s="39">
        <v>0.41886574074074073</v>
      </c>
      <c r="H17" s="39">
        <v>2.5462962962962961E-3</v>
      </c>
      <c r="I17" s="34"/>
      <c r="J17" s="34" t="s">
        <v>613</v>
      </c>
      <c r="K17" s="34" t="s">
        <v>614</v>
      </c>
      <c r="L17" s="34" t="s">
        <v>615</v>
      </c>
      <c r="M17" s="39">
        <v>4.108796296296297E-3</v>
      </c>
      <c r="N17" s="40">
        <v>1.6701388888888887E-2</v>
      </c>
    </row>
    <row r="18" spans="1:14">
      <c r="A18" s="38" t="s">
        <v>616</v>
      </c>
      <c r="C18" s="34">
        <v>3</v>
      </c>
      <c r="D18" s="34">
        <v>4</v>
      </c>
      <c r="E18" s="39">
        <v>0.44664351851851852</v>
      </c>
      <c r="F18" s="39">
        <v>0.52500000000000002</v>
      </c>
      <c r="G18" s="39">
        <v>0.52703703703703708</v>
      </c>
      <c r="H18" s="39">
        <v>2.0370370370370373E-3</v>
      </c>
      <c r="I18" s="34"/>
      <c r="J18" s="34" t="s">
        <v>617</v>
      </c>
      <c r="K18" s="34" t="s">
        <v>618</v>
      </c>
      <c r="L18" s="34" t="s">
        <v>619</v>
      </c>
      <c r="M18" s="39">
        <v>6.145833333333333E-3</v>
      </c>
      <c r="N18" s="40">
        <v>2.9664351851851855E-2</v>
      </c>
    </row>
    <row r="19" spans="1:14">
      <c r="A19" s="41" t="s">
        <v>506</v>
      </c>
      <c r="C19" s="34">
        <v>4</v>
      </c>
      <c r="D19" s="34">
        <v>3</v>
      </c>
      <c r="E19" s="39">
        <v>0.55481481481481476</v>
      </c>
      <c r="F19" s="39">
        <v>0.63791666666666669</v>
      </c>
      <c r="G19" s="39">
        <v>0.63998842592592597</v>
      </c>
      <c r="H19" s="39">
        <v>2.0717592592592593E-3</v>
      </c>
      <c r="I19" s="34"/>
      <c r="J19" s="34" t="s">
        <v>531</v>
      </c>
      <c r="K19" s="34" t="s">
        <v>620</v>
      </c>
      <c r="L19" s="34" t="s">
        <v>621</v>
      </c>
      <c r="M19" s="39">
        <v>8.217592592592594E-3</v>
      </c>
      <c r="N19" s="40">
        <v>4.040509259259259E-2</v>
      </c>
    </row>
    <row r="20" spans="1:14">
      <c r="A20" s="41"/>
      <c r="B20" s="34"/>
      <c r="C20" s="34">
        <v>5</v>
      </c>
      <c r="D20" s="34">
        <v>2</v>
      </c>
      <c r="E20" s="39">
        <v>0.67471064814814818</v>
      </c>
      <c r="F20" s="39">
        <v>0.7583333333333333</v>
      </c>
      <c r="G20" s="39">
        <v>0.76041666666666663</v>
      </c>
      <c r="H20" s="39">
        <v>2.0833333333333333E-3</v>
      </c>
      <c r="I20" s="34"/>
      <c r="J20" s="34" t="s">
        <v>622</v>
      </c>
      <c r="K20" s="34" t="s">
        <v>623</v>
      </c>
      <c r="L20" s="34" t="s">
        <v>501</v>
      </c>
      <c r="M20" s="39">
        <v>1.0300925925925927E-2</v>
      </c>
      <c r="N20" s="40">
        <v>2.9699074074074072E-2</v>
      </c>
    </row>
    <row r="21" spans="1:14" ht="15.75" thickBot="1">
      <c r="A21" s="42"/>
      <c r="B21" s="43"/>
      <c r="C21" s="43">
        <v>6</v>
      </c>
      <c r="D21" s="43">
        <v>2</v>
      </c>
      <c r="E21" s="44">
        <v>0.78819444444444453</v>
      </c>
      <c r="F21" s="44">
        <v>0.82707175925925924</v>
      </c>
      <c r="G21" s="44">
        <v>0.83724537037037028</v>
      </c>
      <c r="H21" s="44">
        <v>1.0173611111111111E-2</v>
      </c>
      <c r="I21" s="43"/>
      <c r="J21" s="43" t="s">
        <v>297</v>
      </c>
      <c r="K21" s="43" t="s">
        <v>297</v>
      </c>
      <c r="L21" s="43" t="s">
        <v>506</v>
      </c>
      <c r="M21" s="43"/>
      <c r="N21" s="45">
        <v>1.2881944444444446E-2</v>
      </c>
    </row>
    <row r="22" spans="1:14" ht="15.75" thickBot="1">
      <c r="A22" s="34"/>
    </row>
    <row r="23" spans="1:14">
      <c r="A23" s="61" t="s">
        <v>369</v>
      </c>
      <c r="B23" s="35">
        <v>1</v>
      </c>
      <c r="C23" s="35">
        <v>1</v>
      </c>
      <c r="D23" s="35">
        <v>2</v>
      </c>
      <c r="E23" s="36">
        <v>0.20833333333333334</v>
      </c>
      <c r="F23" s="36">
        <v>0.29649305555555555</v>
      </c>
      <c r="G23" s="36">
        <v>0.29789351851851853</v>
      </c>
      <c r="H23" s="36">
        <v>1.4004629629629629E-3</v>
      </c>
      <c r="I23" s="35"/>
      <c r="J23" s="35" t="s">
        <v>591</v>
      </c>
      <c r="K23" s="35" t="s">
        <v>624</v>
      </c>
      <c r="L23" s="35" t="s">
        <v>624</v>
      </c>
      <c r="M23" s="36">
        <v>1.4004629629629629E-3</v>
      </c>
      <c r="N23" s="37">
        <v>3.4722222222222222E-5</v>
      </c>
    </row>
    <row r="24" spans="1:14">
      <c r="A24" s="38" t="s">
        <v>61</v>
      </c>
      <c r="C24" s="34">
        <v>2</v>
      </c>
      <c r="D24" s="34">
        <v>2</v>
      </c>
      <c r="E24" s="39">
        <v>0.32567129629629626</v>
      </c>
      <c r="F24" s="39">
        <v>0.40032407407407411</v>
      </c>
      <c r="G24" s="39">
        <v>0.40281250000000002</v>
      </c>
      <c r="H24" s="39">
        <v>2.488425925925926E-3</v>
      </c>
      <c r="I24" s="34"/>
      <c r="J24" s="34" t="s">
        <v>291</v>
      </c>
      <c r="K24" s="34" t="s">
        <v>432</v>
      </c>
      <c r="L24" s="34" t="s">
        <v>624</v>
      </c>
      <c r="M24" s="39">
        <v>3.8888888888888883E-3</v>
      </c>
      <c r="N24" s="40">
        <v>6.4814814814814813E-4</v>
      </c>
    </row>
    <row r="25" spans="1:14">
      <c r="A25" s="38" t="s">
        <v>625</v>
      </c>
      <c r="C25" s="34">
        <v>3</v>
      </c>
      <c r="D25" s="34">
        <v>2</v>
      </c>
      <c r="E25" s="39">
        <v>0.43059027777777775</v>
      </c>
      <c r="F25" s="39">
        <v>0.49510416666666668</v>
      </c>
      <c r="G25" s="39">
        <v>0.50283564814814818</v>
      </c>
      <c r="H25" s="39">
        <v>7.7314814814814815E-3</v>
      </c>
      <c r="I25" s="34"/>
      <c r="J25" s="34" t="s">
        <v>288</v>
      </c>
      <c r="K25" s="34" t="s">
        <v>307</v>
      </c>
      <c r="L25" s="34" t="s">
        <v>396</v>
      </c>
      <c r="M25" s="39">
        <v>1.1620370370370371E-2</v>
      </c>
      <c r="N25" s="40">
        <v>5.4629629629629637E-3</v>
      </c>
    </row>
    <row r="26" spans="1:14">
      <c r="A26" s="41" t="s">
        <v>377</v>
      </c>
      <c r="C26" s="34">
        <v>4</v>
      </c>
      <c r="D26" s="34" t="s">
        <v>378</v>
      </c>
      <c r="E26" s="39">
        <v>0.53061342592592597</v>
      </c>
      <c r="F26" s="39">
        <v>0.60746527777777781</v>
      </c>
      <c r="G26" s="39">
        <v>0.6152199074074074</v>
      </c>
      <c r="H26" s="39">
        <v>7.7546296296296287E-3</v>
      </c>
      <c r="I26" s="34"/>
      <c r="J26" s="34" t="s">
        <v>626</v>
      </c>
      <c r="K26" s="34" t="s">
        <v>627</v>
      </c>
      <c r="L26" s="34" t="s">
        <v>338</v>
      </c>
      <c r="M26" s="39">
        <v>1.9375E-2</v>
      </c>
      <c r="N26" s="40">
        <v>1.5636574074074074E-2</v>
      </c>
    </row>
    <row r="27" spans="1:14">
      <c r="A27" s="41"/>
      <c r="B27" s="34"/>
      <c r="C27" s="34">
        <v>5</v>
      </c>
      <c r="D27" s="34" t="s">
        <v>378</v>
      </c>
      <c r="E27" s="34"/>
      <c r="F27" s="34"/>
      <c r="G27" s="34"/>
      <c r="H27" s="34"/>
      <c r="I27" s="34"/>
      <c r="J27" s="34"/>
      <c r="K27" s="34"/>
      <c r="L27" s="34"/>
      <c r="M27" s="34"/>
      <c r="N27" s="46"/>
    </row>
    <row r="28" spans="1:14" ht="15.75" thickBot="1">
      <c r="A28" s="42"/>
      <c r="B28" s="43"/>
      <c r="C28" s="43">
        <v>6</v>
      </c>
      <c r="D28" s="43" t="s">
        <v>378</v>
      </c>
      <c r="E28" s="43"/>
      <c r="F28" s="43"/>
      <c r="G28" s="43"/>
      <c r="H28" s="43"/>
      <c r="I28" s="43"/>
      <c r="J28" s="43"/>
      <c r="K28" s="43"/>
      <c r="L28" s="43"/>
      <c r="M28" s="43"/>
      <c r="N28" s="47"/>
    </row>
    <row r="29" spans="1:14" ht="15.75" thickBot="1">
      <c r="A29" s="34"/>
    </row>
    <row r="30" spans="1:14">
      <c r="A30" s="61" t="s">
        <v>369</v>
      </c>
      <c r="B30" s="35">
        <v>5</v>
      </c>
      <c r="C30" s="35">
        <v>1</v>
      </c>
      <c r="D30" s="35">
        <v>2</v>
      </c>
      <c r="E30" s="36">
        <v>0.20833333333333334</v>
      </c>
      <c r="F30" s="36">
        <v>0.29645833333333332</v>
      </c>
      <c r="G30" s="36">
        <v>0.29824074074074075</v>
      </c>
      <c r="H30" s="36">
        <v>1.7824074074074072E-3</v>
      </c>
      <c r="I30" s="35"/>
      <c r="J30" s="35" t="s">
        <v>604</v>
      </c>
      <c r="K30" s="35" t="s">
        <v>394</v>
      </c>
      <c r="L30" s="35" t="s">
        <v>394</v>
      </c>
      <c r="M30" s="36">
        <v>1.7824074074074072E-3</v>
      </c>
      <c r="N30" s="37">
        <v>3.8194444444444446E-4</v>
      </c>
    </row>
    <row r="31" spans="1:14">
      <c r="A31" s="38" t="s">
        <v>130</v>
      </c>
      <c r="C31" s="34">
        <v>2</v>
      </c>
      <c r="D31" s="34">
        <v>2</v>
      </c>
      <c r="E31" s="39">
        <v>0.32601851851851854</v>
      </c>
      <c r="F31" s="39">
        <v>0.40032407407407411</v>
      </c>
      <c r="G31" s="39">
        <v>0.40306712962962959</v>
      </c>
      <c r="H31" s="39">
        <v>2.7430555555555559E-3</v>
      </c>
      <c r="I31" s="34"/>
      <c r="J31" s="34" t="s">
        <v>628</v>
      </c>
      <c r="K31" s="34" t="s">
        <v>605</v>
      </c>
      <c r="L31" s="34" t="s">
        <v>629</v>
      </c>
      <c r="M31" s="39">
        <v>4.5254629629629629E-3</v>
      </c>
      <c r="N31" s="40">
        <v>9.0277777777777784E-4</v>
      </c>
    </row>
    <row r="32" spans="1:14">
      <c r="A32" s="38" t="s">
        <v>630</v>
      </c>
      <c r="C32" s="34">
        <v>3</v>
      </c>
      <c r="D32" s="34">
        <v>2</v>
      </c>
      <c r="E32" s="39">
        <v>0.43084490740740744</v>
      </c>
      <c r="F32" s="39">
        <v>0.51472222222222219</v>
      </c>
      <c r="G32" s="39">
        <v>0.51780092592592586</v>
      </c>
      <c r="H32" s="39">
        <v>3.0787037037037037E-3</v>
      </c>
      <c r="I32" s="34"/>
      <c r="J32" s="34" t="s">
        <v>631</v>
      </c>
      <c r="K32" s="34" t="s">
        <v>632</v>
      </c>
      <c r="L32" s="34" t="s">
        <v>633</v>
      </c>
      <c r="M32" s="39">
        <v>7.6041666666666662E-3</v>
      </c>
      <c r="N32" s="40">
        <v>2.0428240740740743E-2</v>
      </c>
    </row>
    <row r="33" spans="1:14">
      <c r="A33" s="41" t="s">
        <v>634</v>
      </c>
      <c r="C33" s="34">
        <v>4</v>
      </c>
      <c r="D33" s="34" t="s">
        <v>378</v>
      </c>
      <c r="E33" s="39">
        <v>0.54557870370370376</v>
      </c>
      <c r="F33" s="39">
        <v>0.6484375</v>
      </c>
      <c r="G33" s="39">
        <v>0.66171296296296289</v>
      </c>
      <c r="H33" s="39">
        <v>1.3275462962962963E-2</v>
      </c>
      <c r="I33" s="34"/>
      <c r="J33" s="34" t="s">
        <v>635</v>
      </c>
      <c r="K33" s="34" t="s">
        <v>636</v>
      </c>
      <c r="L33" s="34" t="s">
        <v>533</v>
      </c>
      <c r="M33" s="39">
        <v>2.0879629629629626E-2</v>
      </c>
      <c r="N33" s="40">
        <v>6.2129629629629625E-2</v>
      </c>
    </row>
    <row r="34" spans="1:14">
      <c r="A34" s="41"/>
      <c r="B34" s="34"/>
      <c r="C34" s="34">
        <v>5</v>
      </c>
      <c r="D34" s="34" t="s">
        <v>378</v>
      </c>
      <c r="E34" s="34"/>
      <c r="F34" s="34"/>
      <c r="G34" s="34"/>
      <c r="H34" s="34"/>
      <c r="I34" s="34"/>
      <c r="J34" s="34"/>
      <c r="K34" s="34"/>
      <c r="L34" s="34"/>
      <c r="M34" s="34"/>
      <c r="N34" s="46"/>
    </row>
    <row r="35" spans="1:14" ht="15.75" thickBot="1">
      <c r="A35" s="42"/>
      <c r="B35" s="43"/>
      <c r="C35" s="43">
        <v>6</v>
      </c>
      <c r="D35" s="43" t="s">
        <v>378</v>
      </c>
      <c r="E35" s="43"/>
      <c r="F35" s="43"/>
      <c r="G35" s="43"/>
      <c r="H35" s="43"/>
      <c r="I35" s="43"/>
      <c r="J35" s="43"/>
      <c r="K35" s="43"/>
      <c r="L35" s="43"/>
      <c r="M35" s="43"/>
      <c r="N35" s="47"/>
    </row>
    <row r="36" spans="1:14" ht="15.75" thickBot="1">
      <c r="A36" s="34"/>
    </row>
    <row r="37" spans="1:14">
      <c r="A37" s="62" t="s">
        <v>369</v>
      </c>
      <c r="B37" s="48">
        <v>4</v>
      </c>
      <c r="C37" s="48">
        <v>1</v>
      </c>
      <c r="D37" s="48" t="s">
        <v>378</v>
      </c>
      <c r="E37" s="49"/>
      <c r="F37" s="49"/>
      <c r="G37" s="49"/>
      <c r="H37" s="49"/>
      <c r="I37" s="48"/>
      <c r="J37" s="48"/>
      <c r="K37" s="48"/>
      <c r="L37" s="48"/>
      <c r="M37" s="49"/>
      <c r="N37" s="50"/>
    </row>
    <row r="38" spans="1:14">
      <c r="A38" s="51" t="s">
        <v>148</v>
      </c>
      <c r="B38" s="52"/>
      <c r="C38" s="53">
        <v>2</v>
      </c>
      <c r="D38" s="53" t="s">
        <v>378</v>
      </c>
      <c r="E38" s="54"/>
      <c r="F38" s="54"/>
      <c r="G38" s="54"/>
      <c r="H38" s="54"/>
      <c r="I38" s="53"/>
      <c r="J38" s="53"/>
      <c r="K38" s="53"/>
      <c r="L38" s="53"/>
      <c r="M38" s="54"/>
      <c r="N38" s="55"/>
    </row>
    <row r="39" spans="1:14">
      <c r="A39" s="51" t="s">
        <v>637</v>
      </c>
      <c r="B39" s="52"/>
      <c r="C39" s="53">
        <v>3</v>
      </c>
      <c r="D39" s="53" t="s">
        <v>378</v>
      </c>
      <c r="E39" s="54"/>
      <c r="F39" s="54"/>
      <c r="G39" s="54"/>
      <c r="H39" s="54"/>
      <c r="I39" s="53"/>
      <c r="J39" s="53"/>
      <c r="K39" s="53"/>
      <c r="L39" s="53"/>
      <c r="M39" s="54"/>
      <c r="N39" s="55"/>
    </row>
    <row r="40" spans="1:14">
      <c r="A40" s="56" t="s">
        <v>377</v>
      </c>
      <c r="B40" s="52"/>
      <c r="C40" s="53">
        <v>4</v>
      </c>
      <c r="D40" s="53" t="s">
        <v>378</v>
      </c>
      <c r="E40" s="54"/>
      <c r="F40" s="54"/>
      <c r="G40" s="54"/>
      <c r="H40" s="54"/>
      <c r="I40" s="53"/>
      <c r="J40" s="53"/>
      <c r="K40" s="53"/>
      <c r="L40" s="53"/>
      <c r="M40" s="54"/>
      <c r="N40" s="55"/>
    </row>
    <row r="41" spans="1:14">
      <c r="A41" s="56"/>
      <c r="B41" s="53"/>
      <c r="C41" s="53">
        <v>5</v>
      </c>
      <c r="D41" s="53" t="s">
        <v>378</v>
      </c>
      <c r="E41" s="53"/>
      <c r="F41" s="53"/>
      <c r="G41" s="53"/>
      <c r="H41" s="53"/>
      <c r="I41" s="53"/>
      <c r="J41" s="53"/>
      <c r="K41" s="53"/>
      <c r="L41" s="53"/>
      <c r="M41" s="53"/>
      <c r="N41" s="57"/>
    </row>
    <row r="42" spans="1:14" ht="15.75" thickBot="1">
      <c r="A42" s="58"/>
      <c r="B42" s="59"/>
      <c r="C42" s="59">
        <v>6</v>
      </c>
      <c r="D42" s="59" t="s">
        <v>378</v>
      </c>
      <c r="E42" s="59"/>
      <c r="F42" s="59"/>
      <c r="G42" s="59"/>
      <c r="H42" s="59"/>
      <c r="I42" s="59"/>
      <c r="J42" s="59"/>
      <c r="K42" s="59"/>
      <c r="L42" s="59"/>
      <c r="M42" s="59"/>
      <c r="N42" s="60"/>
    </row>
  </sheetData>
  <sheetProtection password="E4F1" sheet="1" objects="1" scenarios="1"/>
  <mergeCells count="1">
    <mergeCell ref="A4:N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A4" sqref="A4:N4"/>
    </sheetView>
  </sheetViews>
  <sheetFormatPr defaultRowHeight="15"/>
  <cols>
    <col min="1" max="1" width="27" style="14" bestFit="1" customWidth="1"/>
    <col min="2" max="2" width="5.42578125" style="14" customWidth="1"/>
    <col min="3" max="3" width="4" style="14" customWidth="1"/>
    <col min="4" max="4" width="8" style="14" customWidth="1"/>
    <col min="5" max="8" width="7" style="14" customWidth="1"/>
    <col min="9" max="9" width="2.5703125" style="14" customWidth="1"/>
    <col min="10" max="10" width="7.28515625" style="14" customWidth="1"/>
    <col min="11" max="11" width="6.42578125" style="14" customWidth="1"/>
    <col min="12" max="12" width="7.7109375" style="14" customWidth="1"/>
    <col min="13" max="13" width="7.140625" style="14" customWidth="1"/>
    <col min="14" max="14" width="7" style="14" customWidth="1"/>
    <col min="15" max="16384" width="9.140625" style="14"/>
  </cols>
  <sheetData>
    <row r="1" spans="1:14">
      <c r="A1" s="14" t="s">
        <v>244</v>
      </c>
    </row>
    <row r="2" spans="1:14">
      <c r="A2" s="14" t="s">
        <v>245</v>
      </c>
    </row>
    <row r="3" spans="1:14">
      <c r="A3" s="33">
        <v>41615</v>
      </c>
    </row>
    <row r="4" spans="1:14" ht="21">
      <c r="A4" s="69" t="s">
        <v>655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6" spans="1:14">
      <c r="A6" s="14" t="s">
        <v>247</v>
      </c>
    </row>
    <row r="7" spans="1:14">
      <c r="A7" s="14" t="s">
        <v>656</v>
      </c>
    </row>
    <row r="8" spans="1:14" ht="15.75" thickBot="1">
      <c r="A8" s="34"/>
      <c r="B8" s="34" t="s">
        <v>10</v>
      </c>
      <c r="C8" s="34" t="s">
        <v>249</v>
      </c>
      <c r="D8" s="34" t="s">
        <v>9</v>
      </c>
      <c r="E8" s="34" t="s">
        <v>13</v>
      </c>
      <c r="F8" s="34" t="s">
        <v>14</v>
      </c>
      <c r="G8" s="34" t="s">
        <v>250</v>
      </c>
      <c r="H8" s="34" t="s">
        <v>251</v>
      </c>
      <c r="I8" s="34" t="s">
        <v>252</v>
      </c>
      <c r="J8" s="34" t="s">
        <v>253</v>
      </c>
      <c r="K8" s="34" t="s">
        <v>254</v>
      </c>
      <c r="L8" s="34" t="s">
        <v>255</v>
      </c>
      <c r="M8" s="34" t="s">
        <v>256</v>
      </c>
      <c r="N8" s="34" t="s">
        <v>257</v>
      </c>
    </row>
    <row r="9" spans="1:14">
      <c r="A9" s="61">
        <v>1</v>
      </c>
      <c r="B9" s="66">
        <v>311</v>
      </c>
      <c r="C9" s="66">
        <v>1</v>
      </c>
      <c r="D9" s="66">
        <v>3</v>
      </c>
      <c r="E9" s="36">
        <v>0.39583333333333331</v>
      </c>
      <c r="F9" s="36">
        <v>0.46524305555555556</v>
      </c>
      <c r="G9" s="36">
        <v>0.47018518518518521</v>
      </c>
      <c r="H9" s="36">
        <v>4.9421296296296288E-3</v>
      </c>
      <c r="I9" s="66"/>
      <c r="J9" s="66" t="s">
        <v>492</v>
      </c>
      <c r="K9" s="66" t="s">
        <v>657</v>
      </c>
      <c r="L9" s="66" t="s">
        <v>657</v>
      </c>
      <c r="M9" s="36">
        <v>4.9421296296296288E-3</v>
      </c>
      <c r="N9" s="37">
        <v>2.2002314814814818E-2</v>
      </c>
    </row>
    <row r="10" spans="1:14">
      <c r="A10" s="38" t="s">
        <v>103</v>
      </c>
      <c r="C10" s="34">
        <v>2</v>
      </c>
      <c r="D10" s="34">
        <v>1</v>
      </c>
      <c r="E10" s="39">
        <v>0.49796296296296294</v>
      </c>
      <c r="F10" s="39">
        <v>0.52703703703703708</v>
      </c>
      <c r="G10" s="39">
        <v>0.53315972222222219</v>
      </c>
      <c r="H10" s="39">
        <v>6.122685185185185E-3</v>
      </c>
      <c r="I10" s="34"/>
      <c r="J10" s="34" t="s">
        <v>658</v>
      </c>
      <c r="K10" s="34" t="s">
        <v>658</v>
      </c>
      <c r="L10" s="34" t="s">
        <v>659</v>
      </c>
      <c r="M10" s="34"/>
      <c r="N10" s="40">
        <v>0</v>
      </c>
    </row>
    <row r="11" spans="1:14">
      <c r="A11" s="38" t="s">
        <v>660</v>
      </c>
      <c r="N11" s="46"/>
    </row>
    <row r="12" spans="1:14" ht="15.75" thickBot="1">
      <c r="A12" s="42" t="s">
        <v>659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47"/>
    </row>
    <row r="13" spans="1:14" ht="15.75" thickBot="1">
      <c r="A13" s="34"/>
    </row>
    <row r="14" spans="1:14">
      <c r="A14" s="61">
        <v>2</v>
      </c>
      <c r="B14" s="66">
        <v>315</v>
      </c>
      <c r="C14" s="66">
        <v>1</v>
      </c>
      <c r="D14" s="66">
        <v>2</v>
      </c>
      <c r="E14" s="36">
        <v>0.39583333333333331</v>
      </c>
      <c r="F14" s="36">
        <v>0.46487268518518521</v>
      </c>
      <c r="G14" s="36">
        <v>0.46781249999999996</v>
      </c>
      <c r="H14" s="36">
        <v>2.9398148148148148E-3</v>
      </c>
      <c r="I14" s="66"/>
      <c r="J14" s="66" t="s">
        <v>489</v>
      </c>
      <c r="K14" s="66" t="s">
        <v>698</v>
      </c>
      <c r="L14" s="66" t="s">
        <v>698</v>
      </c>
      <c r="M14" s="36">
        <v>2.9398148148148148E-3</v>
      </c>
      <c r="N14" s="37">
        <v>1.9629629629629629E-2</v>
      </c>
    </row>
    <row r="15" spans="1:14">
      <c r="A15" s="38" t="s">
        <v>699</v>
      </c>
      <c r="C15" s="34">
        <v>2</v>
      </c>
      <c r="D15" s="34">
        <v>2</v>
      </c>
      <c r="E15" s="39">
        <v>0.49559027777777781</v>
      </c>
      <c r="F15" s="39">
        <v>0.54177083333333331</v>
      </c>
      <c r="G15" s="39">
        <v>0.5458912037037037</v>
      </c>
      <c r="H15" s="39">
        <v>4.1203703703703706E-3</v>
      </c>
      <c r="I15" s="34"/>
      <c r="J15" s="34" t="s">
        <v>700</v>
      </c>
      <c r="K15" s="34" t="s">
        <v>700</v>
      </c>
      <c r="L15" s="34" t="s">
        <v>321</v>
      </c>
      <c r="M15" s="34"/>
      <c r="N15" s="40">
        <v>1.4733796296296295E-2</v>
      </c>
    </row>
    <row r="16" spans="1:14">
      <c r="A16" s="38" t="s">
        <v>701</v>
      </c>
      <c r="N16" s="46"/>
    </row>
    <row r="17" spans="1:14" ht="15.75" thickBot="1">
      <c r="A17" s="42" t="s">
        <v>321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47"/>
    </row>
    <row r="18" spans="1:14" ht="15.75" thickBot="1">
      <c r="A18" s="34"/>
    </row>
    <row r="19" spans="1:14">
      <c r="A19" s="61">
        <v>3</v>
      </c>
      <c r="B19" s="66">
        <v>312</v>
      </c>
      <c r="C19" s="66">
        <v>1</v>
      </c>
      <c r="D19" s="66">
        <v>4</v>
      </c>
      <c r="E19" s="36">
        <v>0.39583333333333331</v>
      </c>
      <c r="F19" s="36">
        <v>0.46690972222222221</v>
      </c>
      <c r="G19" s="36">
        <v>0.47210648148148149</v>
      </c>
      <c r="H19" s="36">
        <v>5.1967592592592595E-3</v>
      </c>
      <c r="I19" s="66"/>
      <c r="J19" s="66" t="s">
        <v>661</v>
      </c>
      <c r="K19" s="66" t="s">
        <v>662</v>
      </c>
      <c r="L19" s="66" t="s">
        <v>662</v>
      </c>
      <c r="M19" s="36">
        <v>5.1967592592592595E-3</v>
      </c>
      <c r="N19" s="37">
        <v>2.3923611111111114E-2</v>
      </c>
    </row>
    <row r="20" spans="1:14">
      <c r="A20" s="38" t="s">
        <v>94</v>
      </c>
      <c r="C20" s="34">
        <v>2</v>
      </c>
      <c r="D20" s="34">
        <v>3</v>
      </c>
      <c r="E20" s="39">
        <v>0.49988425925925922</v>
      </c>
      <c r="F20" s="39">
        <v>0.54204861111111113</v>
      </c>
      <c r="G20" s="39">
        <v>0.5486805555555555</v>
      </c>
      <c r="H20" s="39">
        <v>6.6319444444444446E-3</v>
      </c>
      <c r="I20" s="34"/>
      <c r="J20" s="34" t="s">
        <v>663</v>
      </c>
      <c r="K20" s="34" t="s">
        <v>663</v>
      </c>
      <c r="L20" s="34" t="s">
        <v>318</v>
      </c>
      <c r="M20" s="34"/>
      <c r="N20" s="40">
        <v>1.5011574074074075E-2</v>
      </c>
    </row>
    <row r="21" spans="1:14">
      <c r="A21" s="38" t="s">
        <v>664</v>
      </c>
      <c r="N21" s="46"/>
    </row>
    <row r="22" spans="1:14" ht="15.75" thickBot="1">
      <c r="A22" s="42" t="s">
        <v>318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47"/>
    </row>
    <row r="23" spans="1:14" ht="15.75" thickBot="1">
      <c r="A23" s="34"/>
    </row>
    <row r="24" spans="1:14">
      <c r="A24" s="61">
        <v>4</v>
      </c>
      <c r="B24" s="66">
        <v>308</v>
      </c>
      <c r="C24" s="66">
        <v>1</v>
      </c>
      <c r="D24" s="66">
        <v>5</v>
      </c>
      <c r="E24" s="36">
        <v>0.39583333333333331</v>
      </c>
      <c r="F24" s="36">
        <v>0.46877314814814813</v>
      </c>
      <c r="G24" s="36">
        <v>0.47327546296296297</v>
      </c>
      <c r="H24" s="36">
        <v>4.5023148148148149E-3</v>
      </c>
      <c r="I24" s="66"/>
      <c r="J24" s="66" t="s">
        <v>665</v>
      </c>
      <c r="K24" s="66" t="s">
        <v>666</v>
      </c>
      <c r="L24" s="66" t="s">
        <v>666</v>
      </c>
      <c r="M24" s="36">
        <v>4.5023148148148149E-3</v>
      </c>
      <c r="N24" s="37">
        <v>2.5092592592592593E-2</v>
      </c>
    </row>
    <row r="25" spans="1:14">
      <c r="A25" s="38" t="s">
        <v>102</v>
      </c>
      <c r="C25" s="34">
        <v>2</v>
      </c>
      <c r="D25" s="34">
        <v>4</v>
      </c>
      <c r="E25" s="39">
        <v>0.50105324074074076</v>
      </c>
      <c r="F25" s="39">
        <v>0.54221064814814812</v>
      </c>
      <c r="G25" s="39">
        <v>0.54847222222222225</v>
      </c>
      <c r="H25" s="39">
        <v>6.2615740740740748E-3</v>
      </c>
      <c r="I25" s="34"/>
      <c r="J25" s="34" t="s">
        <v>667</v>
      </c>
      <c r="K25" s="34" t="s">
        <v>667</v>
      </c>
      <c r="L25" s="34" t="s">
        <v>668</v>
      </c>
      <c r="M25" s="34"/>
      <c r="N25" s="40">
        <v>1.5173611111111112E-2</v>
      </c>
    </row>
    <row r="26" spans="1:14">
      <c r="A26" s="38" t="s">
        <v>669</v>
      </c>
      <c r="N26" s="46"/>
    </row>
    <row r="27" spans="1:14" ht="15.75" thickBot="1">
      <c r="A27" s="42" t="s">
        <v>668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47"/>
    </row>
    <row r="28" spans="1:14" ht="15.75" thickBot="1">
      <c r="A28" s="34"/>
    </row>
    <row r="29" spans="1:14">
      <c r="A29" s="61">
        <v>5</v>
      </c>
      <c r="B29" s="66">
        <v>313</v>
      </c>
      <c r="C29" s="66">
        <v>1</v>
      </c>
      <c r="D29" s="66">
        <v>7</v>
      </c>
      <c r="E29" s="36">
        <v>0.39583333333333331</v>
      </c>
      <c r="F29" s="36">
        <v>0.48767361111111113</v>
      </c>
      <c r="G29" s="36">
        <v>0.49677083333333333</v>
      </c>
      <c r="H29" s="36">
        <v>9.0972222222222218E-3</v>
      </c>
      <c r="I29" s="66"/>
      <c r="J29" s="66" t="s">
        <v>670</v>
      </c>
      <c r="K29" s="66" t="s">
        <v>671</v>
      </c>
      <c r="L29" s="66" t="s">
        <v>671</v>
      </c>
      <c r="M29" s="36">
        <v>9.0972222222222218E-3</v>
      </c>
      <c r="N29" s="37">
        <v>4.8587962962962965E-2</v>
      </c>
    </row>
    <row r="30" spans="1:14">
      <c r="A30" s="38" t="s">
        <v>136</v>
      </c>
      <c r="C30" s="34">
        <v>2</v>
      </c>
      <c r="D30" s="34">
        <v>5</v>
      </c>
      <c r="E30" s="39">
        <v>0.52454861111111117</v>
      </c>
      <c r="F30" s="39">
        <v>0.57978009259259256</v>
      </c>
      <c r="G30" s="39">
        <v>0.5866203703703704</v>
      </c>
      <c r="H30" s="39">
        <v>6.8402777777777776E-3</v>
      </c>
      <c r="I30" s="34"/>
      <c r="J30" s="34" t="s">
        <v>672</v>
      </c>
      <c r="K30" s="34" t="s">
        <v>672</v>
      </c>
      <c r="L30" s="34" t="s">
        <v>673</v>
      </c>
      <c r="M30" s="34"/>
      <c r="N30" s="40">
        <v>5.2743055555555557E-2</v>
      </c>
    </row>
    <row r="31" spans="1:14">
      <c r="A31" s="38" t="s">
        <v>674</v>
      </c>
      <c r="N31" s="46"/>
    </row>
    <row r="32" spans="1:14" ht="15.75" thickBot="1">
      <c r="A32" s="42" t="s">
        <v>673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47"/>
    </row>
    <row r="33" spans="1:14" ht="15.75" thickBot="1">
      <c r="A33" s="34"/>
    </row>
    <row r="34" spans="1:14">
      <c r="A34" s="61" t="s">
        <v>369</v>
      </c>
      <c r="B34" s="66">
        <v>306</v>
      </c>
      <c r="C34" s="66">
        <v>1</v>
      </c>
      <c r="D34" s="66">
        <v>5</v>
      </c>
      <c r="E34" s="36">
        <v>0.39583333333333331</v>
      </c>
      <c r="F34" s="36">
        <v>0.48784722222222227</v>
      </c>
      <c r="G34" s="36">
        <v>0.49304398148148149</v>
      </c>
      <c r="H34" s="36">
        <v>5.1967592592592595E-3</v>
      </c>
      <c r="I34" s="66"/>
      <c r="J34" s="66" t="s">
        <v>675</v>
      </c>
      <c r="K34" s="66" t="s">
        <v>676</v>
      </c>
      <c r="L34" s="66" t="s">
        <v>676</v>
      </c>
      <c r="M34" s="36">
        <v>5.1967592592592595E-3</v>
      </c>
      <c r="N34" s="37">
        <v>4.4861111111111109E-2</v>
      </c>
    </row>
    <row r="35" spans="1:14">
      <c r="A35" s="38" t="s">
        <v>101</v>
      </c>
      <c r="C35" s="34">
        <v>2</v>
      </c>
      <c r="D35" s="34" t="s">
        <v>378</v>
      </c>
      <c r="E35" s="39">
        <v>0.52082175925925933</v>
      </c>
      <c r="F35" s="39">
        <v>0.57974537037037044</v>
      </c>
      <c r="G35" s="39">
        <v>0.58509259259259261</v>
      </c>
      <c r="H35" s="39">
        <v>5.347222222222222E-3</v>
      </c>
      <c r="I35" s="34"/>
      <c r="J35" s="34" t="s">
        <v>639</v>
      </c>
      <c r="K35" s="34" t="s">
        <v>639</v>
      </c>
      <c r="L35" s="34" t="s">
        <v>673</v>
      </c>
      <c r="M35" s="34"/>
      <c r="N35" s="40">
        <v>5.2708333333333336E-2</v>
      </c>
    </row>
    <row r="36" spans="1:14">
      <c r="A36" s="38" t="s">
        <v>677</v>
      </c>
      <c r="N36" s="46"/>
    </row>
    <row r="37" spans="1:14" ht="15.75" thickBot="1">
      <c r="A37" s="42" t="s">
        <v>377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47"/>
    </row>
    <row r="38" spans="1:14" ht="15.75" thickBot="1">
      <c r="A38" s="34"/>
    </row>
    <row r="39" spans="1:14">
      <c r="A39" s="61" t="s">
        <v>369</v>
      </c>
      <c r="B39" s="66">
        <v>314</v>
      </c>
      <c r="C39" s="66">
        <v>1</v>
      </c>
      <c r="D39" s="66" t="s">
        <v>378</v>
      </c>
      <c r="E39" s="36">
        <v>0.39583333333333331</v>
      </c>
      <c r="F39" s="36">
        <v>0.44344907407407402</v>
      </c>
      <c r="G39" s="36">
        <v>0.44818287037037036</v>
      </c>
      <c r="H39" s="36">
        <v>4.7337962962962958E-3</v>
      </c>
      <c r="I39" s="66"/>
      <c r="J39" s="66">
        <v>21</v>
      </c>
      <c r="K39" s="66" t="s">
        <v>678</v>
      </c>
      <c r="L39" s="66" t="s">
        <v>678</v>
      </c>
      <c r="M39" s="36">
        <v>4.7337962962962958E-3</v>
      </c>
      <c r="N39" s="37">
        <v>0</v>
      </c>
    </row>
    <row r="40" spans="1:14">
      <c r="A40" s="38" t="s">
        <v>137</v>
      </c>
      <c r="C40" s="34">
        <v>2</v>
      </c>
      <c r="D40" s="34" t="s">
        <v>378</v>
      </c>
      <c r="E40" s="34"/>
      <c r="F40" s="34"/>
      <c r="G40" s="34"/>
      <c r="H40" s="34"/>
      <c r="I40" s="34"/>
      <c r="J40" s="34"/>
      <c r="K40" s="34"/>
      <c r="L40" s="34"/>
      <c r="M40" s="34"/>
      <c r="N40" s="46"/>
    </row>
    <row r="41" spans="1:14">
      <c r="A41" s="38" t="s">
        <v>679</v>
      </c>
      <c r="N41" s="46"/>
    </row>
    <row r="42" spans="1:14" ht="15.75" thickBot="1">
      <c r="A42" s="42" t="s">
        <v>634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47"/>
    </row>
    <row r="43" spans="1:14">
      <c r="A43" s="34"/>
    </row>
  </sheetData>
  <sheetProtection password="E4F1" sheet="1" objects="1" scenarios="1"/>
  <mergeCells count="1">
    <mergeCell ref="A4:N4"/>
  </mergeCells>
  <pageMargins left="0.511811024" right="0.511811024" top="0.78740157499999996" bottom="0.78740157499999996" header="0.31496062000000002" footer="0.31496062000000002"/>
  <pageSetup paperSize="25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A4" sqref="A4:N4"/>
    </sheetView>
  </sheetViews>
  <sheetFormatPr defaultRowHeight="15"/>
  <cols>
    <col min="1" max="1" width="20.85546875" style="14" bestFit="1" customWidth="1"/>
    <col min="2" max="2" width="5.42578125" style="14" customWidth="1"/>
    <col min="3" max="3" width="4" style="14" customWidth="1"/>
    <col min="4" max="4" width="8" style="14" customWidth="1"/>
    <col min="5" max="8" width="7" style="14" customWidth="1"/>
    <col min="9" max="9" width="2.5703125" style="14" customWidth="1"/>
    <col min="10" max="10" width="7.28515625" style="14" customWidth="1"/>
    <col min="11" max="11" width="6.42578125" style="14" customWidth="1"/>
    <col min="12" max="12" width="7.7109375" style="14" customWidth="1"/>
    <col min="13" max="13" width="7.140625" style="14" customWidth="1"/>
    <col min="14" max="14" width="7" style="14" customWidth="1"/>
    <col min="15" max="16384" width="9.140625" style="14"/>
  </cols>
  <sheetData>
    <row r="1" spans="1:14">
      <c r="A1" s="14" t="s">
        <v>244</v>
      </c>
    </row>
    <row r="2" spans="1:14">
      <c r="A2" s="14" t="s">
        <v>245</v>
      </c>
    </row>
    <row r="3" spans="1:14">
      <c r="A3" s="33">
        <v>41615</v>
      </c>
    </row>
    <row r="4" spans="1:14" ht="21" customHeight="1">
      <c r="A4" s="69" t="s">
        <v>680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6" spans="1:14">
      <c r="A6" s="14" t="s">
        <v>247</v>
      </c>
    </row>
    <row r="7" spans="1:14">
      <c r="A7" s="14" t="s">
        <v>656</v>
      </c>
    </row>
    <row r="8" spans="1:14" ht="15.75" thickBot="1">
      <c r="A8" s="34"/>
      <c r="B8" s="34" t="s">
        <v>10</v>
      </c>
      <c r="C8" s="34" t="s">
        <v>249</v>
      </c>
      <c r="D8" s="34" t="s">
        <v>9</v>
      </c>
      <c r="E8" s="34" t="s">
        <v>13</v>
      </c>
      <c r="F8" s="34" t="s">
        <v>14</v>
      </c>
      <c r="G8" s="34" t="s">
        <v>250</v>
      </c>
      <c r="H8" s="34" t="s">
        <v>251</v>
      </c>
      <c r="I8" s="34" t="s">
        <v>252</v>
      </c>
      <c r="J8" s="34" t="s">
        <v>253</v>
      </c>
      <c r="K8" s="34" t="s">
        <v>254</v>
      </c>
      <c r="L8" s="34" t="s">
        <v>255</v>
      </c>
      <c r="M8" s="34" t="s">
        <v>256</v>
      </c>
      <c r="N8" s="34" t="s">
        <v>257</v>
      </c>
    </row>
    <row r="9" spans="1:14">
      <c r="A9" s="61">
        <v>1</v>
      </c>
      <c r="B9" s="66">
        <v>562</v>
      </c>
      <c r="C9" s="66">
        <v>1</v>
      </c>
      <c r="D9" s="66">
        <v>1</v>
      </c>
      <c r="E9" s="36">
        <v>0.39583333333333331</v>
      </c>
      <c r="F9" s="36">
        <v>0.46508101851851852</v>
      </c>
      <c r="G9" s="36">
        <v>0.46902777777777777</v>
      </c>
      <c r="H9" s="36">
        <v>3.9467592592592592E-3</v>
      </c>
      <c r="I9" s="66"/>
      <c r="J9" s="66" t="s">
        <v>346</v>
      </c>
      <c r="K9" s="66" t="s">
        <v>702</v>
      </c>
      <c r="L9" s="66" t="s">
        <v>702</v>
      </c>
      <c r="M9" s="36">
        <v>3.9467592592592592E-3</v>
      </c>
      <c r="N9" s="37">
        <v>0</v>
      </c>
    </row>
    <row r="10" spans="1:14">
      <c r="A10" s="38" t="s">
        <v>703</v>
      </c>
      <c r="C10" s="34">
        <v>2</v>
      </c>
      <c r="D10" s="34">
        <v>1</v>
      </c>
      <c r="E10" s="39">
        <v>0.49680555555555556</v>
      </c>
      <c r="F10" s="39">
        <v>0.54197916666666668</v>
      </c>
      <c r="G10" s="39">
        <v>0.54959490740740746</v>
      </c>
      <c r="H10" s="39">
        <v>7.6157407407407415E-3</v>
      </c>
      <c r="I10" s="34"/>
      <c r="J10" s="34" t="s">
        <v>704</v>
      </c>
      <c r="K10" s="34" t="s">
        <v>704</v>
      </c>
      <c r="L10" s="34" t="s">
        <v>318</v>
      </c>
      <c r="M10" s="34"/>
      <c r="N10" s="40">
        <v>0</v>
      </c>
    </row>
    <row r="11" spans="1:14">
      <c r="A11" s="38" t="s">
        <v>705</v>
      </c>
      <c r="N11" s="46"/>
    </row>
    <row r="12" spans="1:14" ht="15.75" thickBot="1">
      <c r="A12" s="42" t="s">
        <v>318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47"/>
    </row>
    <row r="13" spans="1:14" ht="15.75" thickBot="1">
      <c r="A13" s="34"/>
    </row>
    <row r="14" spans="1:14">
      <c r="A14" s="61">
        <v>2</v>
      </c>
      <c r="B14" s="66">
        <v>560</v>
      </c>
      <c r="C14" s="66">
        <v>1</v>
      </c>
      <c r="D14" s="66">
        <v>2</v>
      </c>
      <c r="E14" s="36">
        <v>0.39583333333333331</v>
      </c>
      <c r="F14" s="36">
        <v>0.47601851851851856</v>
      </c>
      <c r="G14" s="36">
        <v>0.4800578703703704</v>
      </c>
      <c r="H14" s="36">
        <v>4.0393518518518521E-3</v>
      </c>
      <c r="I14" s="66"/>
      <c r="J14" s="66" t="s">
        <v>620</v>
      </c>
      <c r="K14" s="66" t="s">
        <v>681</v>
      </c>
      <c r="L14" s="66" t="s">
        <v>681</v>
      </c>
      <c r="M14" s="36">
        <v>4.0393518518518521E-3</v>
      </c>
      <c r="N14" s="37">
        <v>1.1030092592592591E-2</v>
      </c>
    </row>
    <row r="15" spans="1:14">
      <c r="A15" s="38" t="s">
        <v>143</v>
      </c>
      <c r="C15" s="34">
        <v>2</v>
      </c>
      <c r="D15" s="34">
        <v>2</v>
      </c>
      <c r="E15" s="39">
        <v>0.50783564814814819</v>
      </c>
      <c r="F15" s="39">
        <v>0.56467592592592586</v>
      </c>
      <c r="G15" s="39">
        <v>0.57068287037037035</v>
      </c>
      <c r="H15" s="39">
        <v>6.0069444444444441E-3</v>
      </c>
      <c r="I15" s="34"/>
      <c r="J15" s="34" t="s">
        <v>510</v>
      </c>
      <c r="K15" s="34" t="s">
        <v>510</v>
      </c>
      <c r="L15" s="34" t="s">
        <v>682</v>
      </c>
      <c r="M15" s="34"/>
      <c r="N15" s="40">
        <v>2.269675925925926E-2</v>
      </c>
    </row>
    <row r="16" spans="1:14">
      <c r="A16" s="38" t="s">
        <v>683</v>
      </c>
      <c r="N16" s="46"/>
    </row>
    <row r="17" spans="1:14" ht="15.75" thickBot="1">
      <c r="A17" s="42" t="s">
        <v>682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47"/>
    </row>
    <row r="18" spans="1:14" ht="15.75" thickBot="1">
      <c r="A18" s="34"/>
    </row>
    <row r="19" spans="1:14">
      <c r="A19" s="61" t="s">
        <v>369</v>
      </c>
      <c r="B19" s="66">
        <v>561</v>
      </c>
      <c r="C19" s="66">
        <v>1</v>
      </c>
      <c r="D19" s="66" t="s">
        <v>378</v>
      </c>
      <c r="E19" s="36">
        <v>0.39583333333333331</v>
      </c>
      <c r="F19" s="36">
        <v>0.48789351851851853</v>
      </c>
      <c r="G19" s="36">
        <v>0.49206018518518518</v>
      </c>
      <c r="H19" s="36">
        <v>4.1666666666666666E-3</v>
      </c>
      <c r="I19" s="66"/>
      <c r="J19" s="66" t="s">
        <v>684</v>
      </c>
      <c r="K19" s="66" t="s">
        <v>685</v>
      </c>
      <c r="L19" s="66" t="s">
        <v>685</v>
      </c>
      <c r="M19" s="36">
        <v>4.1666666666666666E-3</v>
      </c>
      <c r="N19" s="37">
        <v>2.3032407407407404E-2</v>
      </c>
    </row>
    <row r="20" spans="1:14">
      <c r="A20" s="38" t="s">
        <v>138</v>
      </c>
      <c r="C20" s="34">
        <v>2</v>
      </c>
      <c r="D20" s="34" t="s">
        <v>378</v>
      </c>
      <c r="E20" s="34"/>
      <c r="F20" s="34"/>
      <c r="G20" s="34"/>
      <c r="H20" s="34"/>
      <c r="I20" s="34"/>
      <c r="J20" s="34"/>
      <c r="K20" s="34"/>
      <c r="L20" s="34"/>
      <c r="M20" s="34"/>
      <c r="N20" s="46"/>
    </row>
    <row r="21" spans="1:14">
      <c r="A21" s="38" t="s">
        <v>686</v>
      </c>
      <c r="N21" s="46"/>
    </row>
    <row r="22" spans="1:14" ht="15.75" thickBot="1">
      <c r="A22" s="42" t="s">
        <v>388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47"/>
    </row>
    <row r="23" spans="1:14">
      <c r="A23" s="34"/>
    </row>
  </sheetData>
  <sheetProtection password="E4F1" sheet="1" objects="1" scenarios="1"/>
  <mergeCells count="1">
    <mergeCell ref="A4:N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A4" sqref="A4:N4"/>
    </sheetView>
  </sheetViews>
  <sheetFormatPr defaultRowHeight="15"/>
  <cols>
    <col min="1" max="1" width="15.28515625" style="14" bestFit="1" customWidth="1"/>
    <col min="2" max="2" width="5.42578125" style="14" customWidth="1"/>
    <col min="3" max="3" width="4" style="14" customWidth="1"/>
    <col min="4" max="4" width="8" style="14" customWidth="1"/>
    <col min="5" max="8" width="7" style="14" customWidth="1"/>
    <col min="9" max="9" width="2.5703125" style="14" customWidth="1"/>
    <col min="10" max="10" width="7.28515625" style="14" customWidth="1"/>
    <col min="11" max="11" width="6.42578125" style="14" customWidth="1"/>
    <col min="12" max="12" width="7.7109375" style="14" customWidth="1"/>
    <col min="13" max="13" width="7.140625" style="14" customWidth="1"/>
    <col min="14" max="14" width="7" style="14" customWidth="1"/>
    <col min="15" max="16384" width="9.140625" style="14"/>
  </cols>
  <sheetData>
    <row r="1" spans="1:14">
      <c r="A1" s="14" t="s">
        <v>244</v>
      </c>
    </row>
    <row r="2" spans="1:14">
      <c r="A2" s="14" t="s">
        <v>245</v>
      </c>
    </row>
    <row r="3" spans="1:14">
      <c r="A3" s="33">
        <v>41615</v>
      </c>
    </row>
    <row r="4" spans="1:14" ht="21">
      <c r="A4" s="69" t="s">
        <v>687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6" spans="1:14">
      <c r="A6" s="14" t="s">
        <v>247</v>
      </c>
    </row>
    <row r="7" spans="1:14">
      <c r="A7" s="14" t="s">
        <v>656</v>
      </c>
    </row>
    <row r="8" spans="1:14" ht="15.75" thickBot="1">
      <c r="A8" s="34"/>
      <c r="B8" s="34" t="s">
        <v>10</v>
      </c>
      <c r="C8" s="34" t="s">
        <v>249</v>
      </c>
      <c r="D8" s="34" t="s">
        <v>9</v>
      </c>
      <c r="E8" s="34" t="s">
        <v>13</v>
      </c>
      <c r="F8" s="34" t="s">
        <v>14</v>
      </c>
      <c r="G8" s="34" t="s">
        <v>250</v>
      </c>
      <c r="H8" s="34" t="s">
        <v>251</v>
      </c>
      <c r="I8" s="34" t="s">
        <v>252</v>
      </c>
      <c r="J8" s="34" t="s">
        <v>253</v>
      </c>
      <c r="K8" s="34" t="s">
        <v>254</v>
      </c>
      <c r="L8" s="34" t="s">
        <v>255</v>
      </c>
      <c r="M8" s="34" t="s">
        <v>256</v>
      </c>
      <c r="N8" s="34" t="s">
        <v>257</v>
      </c>
    </row>
    <row r="9" spans="1:14">
      <c r="A9" s="61">
        <v>1</v>
      </c>
      <c r="B9" s="64">
        <v>595</v>
      </c>
      <c r="C9" s="64">
        <v>1</v>
      </c>
      <c r="D9" s="64">
        <v>1</v>
      </c>
      <c r="E9" s="36">
        <v>0.39583333333333331</v>
      </c>
      <c r="F9" s="36">
        <v>0.47570601851851851</v>
      </c>
      <c r="G9" s="36">
        <v>0.47925925925925927</v>
      </c>
      <c r="H9" s="36">
        <v>3.5532407407407405E-3</v>
      </c>
      <c r="I9" s="64"/>
      <c r="J9" s="64" t="s">
        <v>688</v>
      </c>
      <c r="K9" s="64" t="s">
        <v>689</v>
      </c>
      <c r="L9" s="64" t="s">
        <v>689</v>
      </c>
      <c r="M9" s="36">
        <v>3.5532407407407405E-3</v>
      </c>
      <c r="N9" s="37">
        <v>0</v>
      </c>
    </row>
    <row r="10" spans="1:14">
      <c r="A10" s="38" t="s">
        <v>144</v>
      </c>
      <c r="C10" s="34">
        <v>2</v>
      </c>
      <c r="D10" s="34">
        <v>1</v>
      </c>
      <c r="E10" s="39">
        <v>0.50703703703703706</v>
      </c>
      <c r="F10" s="39">
        <v>0.56297453703703704</v>
      </c>
      <c r="G10" s="39">
        <v>0.56773148148148145</v>
      </c>
      <c r="H10" s="39">
        <v>4.7569444444444447E-3</v>
      </c>
      <c r="I10" s="34"/>
      <c r="J10" s="34" t="s">
        <v>516</v>
      </c>
      <c r="K10" s="34" t="s">
        <v>516</v>
      </c>
      <c r="L10" s="34" t="s">
        <v>627</v>
      </c>
      <c r="M10" s="34"/>
      <c r="N10" s="40">
        <v>0</v>
      </c>
    </row>
    <row r="11" spans="1:14">
      <c r="A11" s="38" t="s">
        <v>690</v>
      </c>
      <c r="N11" s="46"/>
    </row>
    <row r="12" spans="1:14" ht="15.75" thickBot="1">
      <c r="A12" s="42" t="s">
        <v>627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47"/>
    </row>
    <row r="13" spans="1:14">
      <c r="A13" s="34"/>
    </row>
  </sheetData>
  <sheetProtection password="E4F1" sheet="1" objects="1" scenarios="1"/>
  <mergeCells count="1">
    <mergeCell ref="A4:N4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18"/>
  <sheetViews>
    <sheetView topLeftCell="I8" workbookViewId="0">
      <selection activeCell="K8" sqref="K8"/>
    </sheetView>
  </sheetViews>
  <sheetFormatPr defaultRowHeight="15"/>
  <cols>
    <col min="1" max="1" width="6.85546875" style="13" hidden="1" customWidth="1"/>
    <col min="2" max="2" width="11" style="14" hidden="1" customWidth="1"/>
    <col min="3" max="3" width="8.140625" style="14" hidden="1" customWidth="1"/>
    <col min="4" max="4" width="7.28515625" style="14" hidden="1" customWidth="1"/>
    <col min="5" max="8" width="0" style="14" hidden="1" customWidth="1"/>
    <col min="9" max="9" width="10.7109375" style="10" bestFit="1" customWidth="1"/>
    <col min="10" max="10" width="7" style="10" bestFit="1" customWidth="1"/>
    <col min="11" max="11" width="24.85546875" style="11" customWidth="1"/>
    <col min="12" max="12" width="12.140625" style="10" bestFit="1" customWidth="1"/>
    <col min="13" max="15" width="7" style="10" bestFit="1" customWidth="1"/>
    <col min="16" max="16" width="8" style="10" bestFit="1" customWidth="1"/>
    <col min="17" max="17" width="8.140625" style="10" bestFit="1" customWidth="1"/>
    <col min="18" max="21" width="8.140625" style="10" hidden="1" customWidth="1"/>
    <col min="22" max="22" width="7" style="10" hidden="1" customWidth="1"/>
    <col min="23" max="23" width="5.140625" style="10" bestFit="1" customWidth="1"/>
    <col min="24" max="24" width="7" style="10" bestFit="1" customWidth="1"/>
    <col min="25" max="25" width="4.140625" style="10" bestFit="1" customWidth="1"/>
    <col min="26" max="26" width="5.5703125" style="10" customWidth="1"/>
    <col min="27" max="27" width="6" style="10" hidden="1" customWidth="1"/>
    <col min="28" max="28" width="6" style="10" bestFit="1" customWidth="1"/>
    <col min="29" max="29" width="4.42578125" style="10" bestFit="1" customWidth="1"/>
    <col min="30" max="30" width="7.85546875" style="10" bestFit="1" customWidth="1"/>
    <col min="31" max="31" width="4.140625" style="10" bestFit="1" customWidth="1"/>
    <col min="32" max="32" width="7" style="10" bestFit="1" customWidth="1"/>
    <col min="33" max="33" width="4.140625" style="10" bestFit="1" customWidth="1"/>
    <col min="34" max="34" width="5.28515625" style="10" customWidth="1"/>
    <col min="35" max="35" width="5.5703125" style="10" hidden="1" customWidth="1"/>
    <col min="36" max="36" width="6" style="10" hidden="1" customWidth="1"/>
    <col min="37" max="37" width="5.28515625" style="10" hidden="1" customWidth="1"/>
    <col min="38" max="38" width="5.7109375" style="15" customWidth="1"/>
    <col min="39" max="43" width="9.140625" style="31"/>
    <col min="44" max="16384" width="9.140625" style="14"/>
  </cols>
  <sheetData>
    <row r="1" spans="1:40" hidden="1">
      <c r="C1" s="14" t="s">
        <v>31</v>
      </c>
      <c r="D1" s="14" t="s">
        <v>32</v>
      </c>
      <c r="E1" s="12">
        <v>4.1666666666666664E-2</v>
      </c>
      <c r="F1" s="12">
        <v>6.9444444444444447E-4</v>
      </c>
      <c r="H1" s="14">
        <f>AL1</f>
        <v>0</v>
      </c>
      <c r="I1" s="10" t="s">
        <v>37</v>
      </c>
      <c r="J1" s="10" t="s">
        <v>38</v>
      </c>
    </row>
    <row r="2" spans="1:40" hidden="1">
      <c r="B2" s="14" t="s">
        <v>0</v>
      </c>
      <c r="C2" s="14">
        <v>24</v>
      </c>
      <c r="D2" s="14">
        <v>18</v>
      </c>
      <c r="F2" s="14" t="s">
        <v>31</v>
      </c>
      <c r="G2" s="14" t="s">
        <v>32</v>
      </c>
      <c r="I2" s="10">
        <v>0</v>
      </c>
      <c r="J2" s="10">
        <v>0</v>
      </c>
    </row>
    <row r="3" spans="1:40" hidden="1">
      <c r="B3" s="14" t="s">
        <v>1</v>
      </c>
      <c r="C3" s="14">
        <v>14</v>
      </c>
      <c r="D3" s="14">
        <v>14</v>
      </c>
      <c r="E3" s="14" t="s">
        <v>33</v>
      </c>
      <c r="F3" s="16">
        <f>TIME(0,C2*60/C3,0)</f>
        <v>7.0833333333333331E-2</v>
      </c>
      <c r="G3" s="16">
        <f>TIME(0,D2*60/D3,0)</f>
        <v>5.3472222222222227E-2</v>
      </c>
      <c r="I3" s="10">
        <v>1</v>
      </c>
      <c r="J3" s="10">
        <v>5</v>
      </c>
    </row>
    <row r="4" spans="1:40" hidden="1">
      <c r="B4" s="14" t="s">
        <v>2</v>
      </c>
      <c r="C4" s="14">
        <v>10</v>
      </c>
      <c r="D4" s="14">
        <v>10</v>
      </c>
      <c r="E4" s="14" t="s">
        <v>34</v>
      </c>
      <c r="F4" s="16">
        <f>TIME(0,C2*60/C4,0)</f>
        <v>9.9999999999999992E-2</v>
      </c>
      <c r="G4" s="16">
        <f>TIME(0,D2*60/D4,0)</f>
        <v>7.4999999999999997E-2</v>
      </c>
      <c r="I4" s="10">
        <v>2</v>
      </c>
      <c r="J4" s="10">
        <v>15</v>
      </c>
    </row>
    <row r="5" spans="1:40" hidden="1">
      <c r="B5" s="14" t="s">
        <v>3</v>
      </c>
      <c r="C5" s="17">
        <v>2.7777777777777776E-2</v>
      </c>
      <c r="I5" s="10">
        <v>3</v>
      </c>
      <c r="J5" s="10">
        <v>30</v>
      </c>
    </row>
    <row r="6" spans="1:40" hidden="1">
      <c r="B6" s="14" t="s">
        <v>41</v>
      </c>
      <c r="C6" s="14">
        <v>3</v>
      </c>
      <c r="D6" s="14">
        <v>3</v>
      </c>
    </row>
    <row r="7" spans="1:40" hidden="1">
      <c r="C7" s="17"/>
    </row>
    <row r="8" spans="1:40" ht="23.25">
      <c r="I8" s="18"/>
      <c r="K8" s="19" t="s">
        <v>29</v>
      </c>
      <c r="AA8" s="20"/>
      <c r="AB8" s="20"/>
    </row>
    <row r="9" spans="1:40">
      <c r="AA9" s="20"/>
      <c r="AB9" s="20"/>
      <c r="AD9" s="20"/>
    </row>
    <row r="10" spans="1:40">
      <c r="A10" s="13" t="s">
        <v>43</v>
      </c>
      <c r="B10" s="14" t="s">
        <v>4</v>
      </c>
      <c r="C10" s="14" t="s">
        <v>5</v>
      </c>
      <c r="D10" s="14" t="s">
        <v>6</v>
      </c>
      <c r="E10" s="14" t="s">
        <v>7</v>
      </c>
      <c r="F10" s="14" t="s">
        <v>8</v>
      </c>
      <c r="G10" s="14" t="s">
        <v>18</v>
      </c>
      <c r="I10" s="23" t="s">
        <v>9</v>
      </c>
      <c r="J10" s="24" t="s">
        <v>10</v>
      </c>
      <c r="K10" s="25" t="s">
        <v>11</v>
      </c>
      <c r="L10" s="24" t="s">
        <v>12</v>
      </c>
      <c r="M10" s="24" t="s">
        <v>13</v>
      </c>
      <c r="N10" s="24" t="s">
        <v>14</v>
      </c>
      <c r="O10" s="24" t="s">
        <v>16</v>
      </c>
      <c r="P10" s="24" t="s">
        <v>15</v>
      </c>
      <c r="Q10" s="24" t="s">
        <v>17</v>
      </c>
      <c r="R10" s="24" t="s">
        <v>13</v>
      </c>
      <c r="S10" s="24" t="s">
        <v>14</v>
      </c>
      <c r="T10" s="24" t="s">
        <v>16</v>
      </c>
      <c r="U10" s="24" t="s">
        <v>15</v>
      </c>
      <c r="V10" s="24" t="s">
        <v>17</v>
      </c>
      <c r="W10" s="24" t="s">
        <v>19</v>
      </c>
      <c r="X10" s="24" t="s">
        <v>20</v>
      </c>
      <c r="Y10" s="24" t="s">
        <v>21</v>
      </c>
      <c r="Z10" s="24" t="s">
        <v>22</v>
      </c>
      <c r="AA10" s="24" t="s">
        <v>18</v>
      </c>
      <c r="AB10" s="24" t="s">
        <v>40</v>
      </c>
      <c r="AC10" s="24" t="s">
        <v>35</v>
      </c>
      <c r="AD10" s="24" t="s">
        <v>39</v>
      </c>
      <c r="AE10" s="24" t="s">
        <v>23</v>
      </c>
      <c r="AF10" s="24" t="s">
        <v>24</v>
      </c>
      <c r="AG10" s="24" t="s">
        <v>25</v>
      </c>
      <c r="AH10" s="24" t="s">
        <v>26</v>
      </c>
      <c r="AI10" s="24" t="s">
        <v>18</v>
      </c>
      <c r="AJ10" s="24" t="s">
        <v>40</v>
      </c>
      <c r="AK10" s="24" t="s">
        <v>36</v>
      </c>
      <c r="AL10" s="26" t="s">
        <v>27</v>
      </c>
    </row>
    <row r="11" spans="1:40">
      <c r="A11" s="13">
        <f>AL11</f>
        <v>39.669983143128377</v>
      </c>
      <c r="B11" s="14">
        <f>J11</f>
        <v>802</v>
      </c>
      <c r="C11" s="14">
        <v>56</v>
      </c>
      <c r="D11" s="14">
        <v>56</v>
      </c>
      <c r="E11" s="14">
        <v>48</v>
      </c>
      <c r="F11" s="14">
        <v>44</v>
      </c>
      <c r="I11" s="23" t="s">
        <v>193</v>
      </c>
      <c r="J11" s="24">
        <v>802</v>
      </c>
      <c r="K11" s="25" t="s">
        <v>184</v>
      </c>
      <c r="L11" s="24" t="s">
        <v>185</v>
      </c>
      <c r="M11" s="29">
        <v>0.42569444444444443</v>
      </c>
      <c r="N11" s="29">
        <v>0.49585648148148148</v>
      </c>
      <c r="O11" s="29">
        <v>0.50145833333333334</v>
      </c>
      <c r="P11" s="29">
        <v>0.58196759259259256</v>
      </c>
      <c r="Q11" s="29">
        <v>0.58821759259259265</v>
      </c>
      <c r="R11" s="29">
        <f t="shared" ref="R11:V12" si="0">TIME(HOUR(M11),MINUTE(M11),0)</f>
        <v>0.42569444444444443</v>
      </c>
      <c r="S11" s="29">
        <f t="shared" si="0"/>
        <v>0.49583333333333335</v>
      </c>
      <c r="T11" s="29">
        <f t="shared" si="0"/>
        <v>0.50138888888888888</v>
      </c>
      <c r="U11" s="29">
        <f t="shared" si="0"/>
        <v>0.58194444444444449</v>
      </c>
      <c r="V11" s="29">
        <f t="shared" si="0"/>
        <v>0.58819444444444446</v>
      </c>
      <c r="W11" s="27">
        <f>MAX($C$6,MINUTE(T11-S11))</f>
        <v>8</v>
      </c>
      <c r="X11" s="28">
        <f>$C$2/((S11-R11)/$E$1)</f>
        <v>14.257425742574252</v>
      </c>
      <c r="Y11" s="24">
        <f>(C11+D11)/2</f>
        <v>56</v>
      </c>
      <c r="Z11" s="24">
        <f>(X11*2-C$4)*100/(Y11+3*W11)</f>
        <v>23.143564356435629</v>
      </c>
      <c r="AA11" s="24" t="str">
        <f>IF(TIME(HOUR(S11-R11),MINUTE(S11-R11),0)&gt;$F$4,"TEMPO MAX",IF(TIME(HOUR(S11-R11),MINUTE(S11-R11+$F$1*3),0)&lt;$F$3,"TEMPO MIN",""))</f>
        <v/>
      </c>
      <c r="AB11" s="24">
        <f>IF($F$3&gt;S11-R11,MINUTE($F$3-(S11-R11)),0)</f>
        <v>1</v>
      </c>
      <c r="AC11" s="24">
        <f>VLOOKUP(AB11,$I$2:$J$5,2,1)</f>
        <v>5</v>
      </c>
      <c r="AD11" s="29">
        <f>TIME(HOUR(N11+$C$5),MINUTE(N11+$C$5),0)</f>
        <v>0.52361111111111114</v>
      </c>
      <c r="AE11" s="27">
        <f>MAX($D$6,MINUTE(V11-U11))</f>
        <v>9</v>
      </c>
      <c r="AF11" s="28">
        <f>$D$2/((U11-AD11)/$E$1)</f>
        <v>12.857142857142854</v>
      </c>
      <c r="AG11" s="24">
        <f>(E11+F11)/2</f>
        <v>46</v>
      </c>
      <c r="AH11" s="24">
        <f>(AF11*2-$D$4)*100/(AG11+3*AE11)</f>
        <v>21.526418786692751</v>
      </c>
      <c r="AI11" s="24" t="str">
        <f>IF(TIME(HOUR(P11-AD11),MINUTE(P11-AD11),0)&gt;$G$4,"TEMPO MAX",IF(TIME(HOUR(P11-AD11),MINUTE(P11-AD11+$F$1*3),0)&lt;$G$3,"TEMPO MIN",""))</f>
        <v/>
      </c>
      <c r="AJ11" s="24">
        <f>IF($G$3&gt;U11-AD11,MINUTE($G$3-(U11-AD11)),0)</f>
        <v>0</v>
      </c>
      <c r="AK11" s="24">
        <f>VLOOKUP(AJ11,$I$2:$J$5,2,1)</f>
        <v>0</v>
      </c>
      <c r="AL11" s="30">
        <f>IF(OR(AI11&lt;&gt;"",AA11&lt;&gt;"",G11&lt;&gt;""),0,Z11+AH11-AK11-AC11)</f>
        <v>39.669983143128377</v>
      </c>
    </row>
    <row r="12" spans="1:40">
      <c r="A12" s="13" t="str">
        <f>AL12</f>
        <v>ELIM</v>
      </c>
      <c r="B12" s="14">
        <f>J12</f>
        <v>801</v>
      </c>
      <c r="C12" s="14">
        <v>64</v>
      </c>
      <c r="D12" s="14">
        <v>64</v>
      </c>
      <c r="G12" s="14" t="s">
        <v>190</v>
      </c>
      <c r="I12" s="23" t="s">
        <v>18</v>
      </c>
      <c r="J12" s="24">
        <v>801</v>
      </c>
      <c r="K12" s="25" t="s">
        <v>191</v>
      </c>
      <c r="L12" s="24" t="s">
        <v>192</v>
      </c>
      <c r="M12" s="29">
        <v>0.41666666666666669</v>
      </c>
      <c r="N12" s="29">
        <v>0.49427083333333338</v>
      </c>
      <c r="O12" s="29">
        <v>0.49907407407407406</v>
      </c>
      <c r="P12" s="29"/>
      <c r="Q12" s="29"/>
      <c r="R12" s="29">
        <f t="shared" si="0"/>
        <v>0.41666666666666669</v>
      </c>
      <c r="S12" s="29">
        <f t="shared" si="0"/>
        <v>0.49374999999999997</v>
      </c>
      <c r="T12" s="29">
        <f t="shared" si="0"/>
        <v>0.49861111111111112</v>
      </c>
      <c r="U12" s="29">
        <f t="shared" si="0"/>
        <v>0</v>
      </c>
      <c r="V12" s="29">
        <f t="shared" si="0"/>
        <v>0</v>
      </c>
      <c r="W12" s="27">
        <f>MAX($C$6,MINUTE(T12-S12))</f>
        <v>7</v>
      </c>
      <c r="X12" s="28">
        <f>$C$2/((S12-R12)/$E$1)</f>
        <v>12.972972972972983</v>
      </c>
      <c r="Y12" s="24">
        <f>(C12+D12)/2</f>
        <v>64</v>
      </c>
      <c r="Z12" s="24">
        <f>(X12*2-C$4)*100/(Y12+3*W12)</f>
        <v>18.759936406995251</v>
      </c>
      <c r="AA12" s="24" t="str">
        <f>IF(TIME(HOUR(S12-R12),MINUTE(S12-R12),0)&gt;$F$4,"TEMPO MAX",IF(TIME(HOUR(S12-R12),MINUTE(S12-R12+$F$1*3),0)&lt;$F$3,"TEMPO MIN",""))</f>
        <v/>
      </c>
      <c r="AB12" s="24">
        <f>IF($F$3&gt;S12-R12,MINUTE($F$3-(S12-R12)),0)</f>
        <v>0</v>
      </c>
      <c r="AC12" s="24">
        <f>VLOOKUP(AB12,$I$2:$J$5,2,1)</f>
        <v>0</v>
      </c>
      <c r="AD12" s="29">
        <f>TIME(HOUR(N12+$C$5),MINUTE(N12+$C$5),0)</f>
        <v>0.52152777777777781</v>
      </c>
      <c r="AE12" s="27">
        <f>MAX($D$6,MINUTE(V12-U12))</f>
        <v>3</v>
      </c>
      <c r="AF12" s="28">
        <f>$D$2/((U12-AD12)/$E$1)</f>
        <v>-1.4380825565912116</v>
      </c>
      <c r="AG12" s="24">
        <f>(E12+F12)/2</f>
        <v>0</v>
      </c>
      <c r="AH12" s="24">
        <f>(AF12*2-$D$4)*100/(AG12+3*AE12)</f>
        <v>-143.06850125758248</v>
      </c>
      <c r="AI12" s="24" t="e">
        <f>IF(TIME(HOUR(P12-AD12),MINUTE(P12-AD12),0)&gt;$G$4,"TEMPO MAX",IF(TIME(HOUR(P12-AD12),MINUTE(P12-AD12+$F$1*3),0)&lt;$G$3,"TEMPO MIN",""))</f>
        <v>#NUM!</v>
      </c>
      <c r="AJ12" s="24">
        <f>IF($G$3&gt;U12-AD12,MINUTE($G$3-(U12-AD12)),0)</f>
        <v>48</v>
      </c>
      <c r="AK12" s="24">
        <f>VLOOKUP(AJ12,$I$2:$J$5,2,1)</f>
        <v>30</v>
      </c>
      <c r="AL12" s="30" t="s">
        <v>18</v>
      </c>
      <c r="AN12" s="20"/>
    </row>
    <row r="13" spans="1:40">
      <c r="I13" s="21"/>
      <c r="X13" s="22"/>
    </row>
    <row r="14" spans="1:40" ht="23.25">
      <c r="I14" s="21"/>
      <c r="K14" s="19" t="s">
        <v>30</v>
      </c>
      <c r="X14" s="22"/>
    </row>
    <row r="15" spans="1:40">
      <c r="I15" s="21"/>
      <c r="X15" s="22"/>
    </row>
    <row r="16" spans="1:40">
      <c r="A16" s="13" t="s">
        <v>43</v>
      </c>
      <c r="B16" s="14" t="s">
        <v>4</v>
      </c>
      <c r="C16" s="14" t="s">
        <v>5</v>
      </c>
      <c r="D16" s="14" t="s">
        <v>6</v>
      </c>
      <c r="E16" s="14" t="s">
        <v>7</v>
      </c>
      <c r="F16" s="14" t="s">
        <v>8</v>
      </c>
      <c r="G16" s="14" t="s">
        <v>18</v>
      </c>
      <c r="I16" s="23" t="s">
        <v>9</v>
      </c>
      <c r="J16" s="24" t="s">
        <v>10</v>
      </c>
      <c r="K16" s="25" t="s">
        <v>11</v>
      </c>
      <c r="L16" s="24" t="s">
        <v>12</v>
      </c>
      <c r="M16" s="24" t="s">
        <v>13</v>
      </c>
      <c r="N16" s="24" t="s">
        <v>14</v>
      </c>
      <c r="O16" s="24" t="s">
        <v>16</v>
      </c>
      <c r="P16" s="24" t="s">
        <v>15</v>
      </c>
      <c r="Q16" s="24" t="s">
        <v>17</v>
      </c>
      <c r="R16" s="24" t="s">
        <v>13</v>
      </c>
      <c r="S16" s="24" t="s">
        <v>14</v>
      </c>
      <c r="T16" s="24" t="s">
        <v>16</v>
      </c>
      <c r="U16" s="24" t="s">
        <v>15</v>
      </c>
      <c r="V16" s="24" t="s">
        <v>17</v>
      </c>
      <c r="W16" s="24" t="s">
        <v>19</v>
      </c>
      <c r="X16" s="24" t="s">
        <v>20</v>
      </c>
      <c r="Y16" s="24" t="s">
        <v>21</v>
      </c>
      <c r="Z16" s="24" t="s">
        <v>22</v>
      </c>
      <c r="AA16" s="24" t="s">
        <v>18</v>
      </c>
      <c r="AB16" s="24" t="s">
        <v>40</v>
      </c>
      <c r="AC16" s="24" t="s">
        <v>35</v>
      </c>
      <c r="AD16" s="24" t="s">
        <v>39</v>
      </c>
      <c r="AE16" s="24" t="s">
        <v>23</v>
      </c>
      <c r="AF16" s="24" t="s">
        <v>24</v>
      </c>
      <c r="AG16" s="24" t="s">
        <v>25</v>
      </c>
      <c r="AH16" s="24" t="s">
        <v>26</v>
      </c>
      <c r="AI16" s="24" t="s">
        <v>18</v>
      </c>
      <c r="AJ16" s="24" t="s">
        <v>40</v>
      </c>
      <c r="AK16" s="24" t="s">
        <v>36</v>
      </c>
      <c r="AL16" s="26" t="s">
        <v>27</v>
      </c>
    </row>
    <row r="17" spans="1:38">
      <c r="A17" s="13">
        <f t="shared" ref="A17:A18" si="1">AL17</f>
        <v>37.704853986404657</v>
      </c>
      <c r="B17" s="14">
        <f>J17</f>
        <v>243</v>
      </c>
      <c r="C17" s="14">
        <v>60</v>
      </c>
      <c r="D17" s="14">
        <v>60</v>
      </c>
      <c r="E17" s="14">
        <v>44</v>
      </c>
      <c r="F17" s="14">
        <v>44</v>
      </c>
      <c r="I17" s="23" t="s">
        <v>193</v>
      </c>
      <c r="J17" s="24">
        <v>243</v>
      </c>
      <c r="K17" s="25" t="s">
        <v>186</v>
      </c>
      <c r="L17" s="24" t="s">
        <v>187</v>
      </c>
      <c r="M17" s="29">
        <v>0.42569444444444443</v>
      </c>
      <c r="N17" s="29">
        <v>0.49592592592592594</v>
      </c>
      <c r="O17" s="29">
        <v>0.50335648148148149</v>
      </c>
      <c r="P17" s="29">
        <v>0.5819791666666666</v>
      </c>
      <c r="Q17" s="29">
        <v>0.58840277777777772</v>
      </c>
      <c r="R17" s="29">
        <f>TIME(HOUR(M17),MINUTE(M17),0)</f>
        <v>0.42569444444444443</v>
      </c>
      <c r="S17" s="29">
        <f>TIME(HOUR(N17),MINUTE(N17),0)</f>
        <v>0.49583333333333335</v>
      </c>
      <c r="T17" s="29">
        <f>TIME(HOUR(O17),MINUTE(O17),0)</f>
        <v>0.50277777777777777</v>
      </c>
      <c r="U17" s="29">
        <f>TIME(HOUR(P17),MINUTE(P17),0)</f>
        <v>0.58194444444444449</v>
      </c>
      <c r="V17" s="29">
        <f>TIME(HOUR(Q17),MINUTE(Q17),0)</f>
        <v>0.58819444444444446</v>
      </c>
      <c r="W17" s="27">
        <f>MAX($C$6,MINUTE(T17-S17))</f>
        <v>10</v>
      </c>
      <c r="X17" s="28">
        <f>$C$2/((S17-R17)/$E$1)</f>
        <v>14.257425742574252</v>
      </c>
      <c r="Y17" s="24">
        <f>(C17+D17)/2</f>
        <v>60</v>
      </c>
      <c r="Z17" s="24">
        <f>(X17*2-C$4)*100/(Y17+3*W17)</f>
        <v>20.572057205720562</v>
      </c>
      <c r="AA17" s="24" t="str">
        <f>IF(TIME(HOUR(S17-R17),MINUTE(S17-R17),0)&gt;$F$4,"TEMPO MAX",IF(TIME(HOUR(S17-R17),MINUTE(S17-R17+$F$1*3),0)&lt;$F$3,"TEMPO MIN",""))</f>
        <v/>
      </c>
      <c r="AB17" s="24">
        <f>IF($F$3&gt;S17-R17,MINUTE($F$3-(S17-R17)),0)</f>
        <v>1</v>
      </c>
      <c r="AC17" s="24">
        <f>VLOOKUP(AB17,$I$2:$J$5,2,1)</f>
        <v>5</v>
      </c>
      <c r="AD17" s="29">
        <f>TIME(HOUR(N17+$C$5),MINUTE(N17+$C$5),0)</f>
        <v>0.52361111111111114</v>
      </c>
      <c r="AE17" s="27">
        <f>MAX($D$6,MINUTE(V17-U17))</f>
        <v>9</v>
      </c>
      <c r="AF17" s="28">
        <f>$D$2/((U17-AD17)/$E$1)</f>
        <v>12.857142857142854</v>
      </c>
      <c r="AG17" s="24">
        <f>(E17+F17)/2</f>
        <v>44</v>
      </c>
      <c r="AH17" s="24">
        <f>(AF17*2-$D$4)*100/(AG17+3*AE17)</f>
        <v>22.132796780684096</v>
      </c>
      <c r="AI17" s="24" t="str">
        <f>IF(TIME(HOUR(P17-AD17),MINUTE(P17-AD17),0)&gt;$G$4,"TEMPO MAX",IF(TIME(HOUR(P17-AD17),MINUTE(P17-AD17+$F$1*3),0)&lt;$G$3,"TEMPO MIN",""))</f>
        <v/>
      </c>
      <c r="AJ17" s="24">
        <f>IF($G$3&gt;U17-AD17,MINUTE($G$3-(U17-AD17)),0)</f>
        <v>0</v>
      </c>
      <c r="AK17" s="24">
        <f>VLOOKUP(AJ17,$I$2:$J$5,2,1)</f>
        <v>0</v>
      </c>
      <c r="AL17" s="30">
        <f>IF(OR(AI17&lt;&gt;"",AA17&lt;&gt;"",G17&lt;&gt;""),0,Z17+AH17-AK17-AC17)</f>
        <v>37.704853986404657</v>
      </c>
    </row>
    <row r="18" spans="1:38">
      <c r="A18" s="13">
        <f t="shared" si="1"/>
        <v>36.377093421498273</v>
      </c>
      <c r="B18" s="14">
        <f t="shared" ref="B18" si="2">J18</f>
        <v>244</v>
      </c>
      <c r="C18" s="14">
        <v>60</v>
      </c>
      <c r="D18" s="14">
        <v>64</v>
      </c>
      <c r="E18" s="14">
        <v>60</v>
      </c>
      <c r="F18" s="14">
        <v>62</v>
      </c>
      <c r="I18" s="23" t="s">
        <v>194</v>
      </c>
      <c r="J18" s="24">
        <v>244</v>
      </c>
      <c r="K18" s="25" t="s">
        <v>188</v>
      </c>
      <c r="L18" s="24" t="s">
        <v>189</v>
      </c>
      <c r="M18" s="29">
        <v>0.41666666666666669</v>
      </c>
      <c r="N18" s="29">
        <v>0.4944675925925926</v>
      </c>
      <c r="O18" s="29">
        <v>0.49975694444444446</v>
      </c>
      <c r="P18" s="29">
        <v>0.58311342592592597</v>
      </c>
      <c r="Q18" s="29">
        <v>0.58856481481481482</v>
      </c>
      <c r="R18" s="29">
        <f t="shared" ref="R18" si="3">TIME(HOUR(M18),MINUTE(M18),0)</f>
        <v>0.41666666666666669</v>
      </c>
      <c r="S18" s="29">
        <f t="shared" ref="S18" si="4">TIME(HOUR(N18),MINUTE(N18),0)</f>
        <v>0.49444444444444446</v>
      </c>
      <c r="T18" s="29">
        <f t="shared" ref="T18" si="5">TIME(HOUR(O18),MINUTE(O18),0)</f>
        <v>0.4993055555555555</v>
      </c>
      <c r="U18" s="29">
        <f t="shared" ref="U18" si="6">TIME(HOUR(P18),MINUTE(P18),0)</f>
        <v>0.58263888888888882</v>
      </c>
      <c r="V18" s="29">
        <f t="shared" ref="V18" si="7">TIME(HOUR(Q18),MINUTE(Q18),0)</f>
        <v>0.58819444444444446</v>
      </c>
      <c r="W18" s="27">
        <f t="shared" ref="W18" si="8">MAX($C$6,MINUTE(T18-S18))</f>
        <v>7</v>
      </c>
      <c r="X18" s="28">
        <f t="shared" ref="X18" si="9">$C$2/((S18-R18)/$E$1)</f>
        <v>12.857142857142858</v>
      </c>
      <c r="Y18" s="24">
        <f t="shared" ref="Y18" si="10">(C18+D18)/2</f>
        <v>62</v>
      </c>
      <c r="Z18" s="24">
        <f t="shared" ref="Z18" si="11">(X18*2-C$4)*100/(Y18+3*W18)</f>
        <v>18.932874354561104</v>
      </c>
      <c r="AA18" s="24" t="str">
        <f t="shared" ref="AA18" si="12">IF(TIME(HOUR(S18-R18),MINUTE(S18-R18),0)&gt;$F$4,"TEMPO MAX",IF(TIME(HOUR(S18-R18),MINUTE(S18-R18+$F$1*3),0)&lt;$F$3,"TEMPO MIN",""))</f>
        <v/>
      </c>
      <c r="AB18" s="24">
        <f t="shared" ref="AB18" si="13">IF($F$3&gt;S18-R18,MINUTE($F$3-(S18-R18)),0)</f>
        <v>0</v>
      </c>
      <c r="AC18" s="24">
        <f t="shared" ref="AC18" si="14">VLOOKUP(AB18,$I$2:$J$5,2,1)</f>
        <v>0</v>
      </c>
      <c r="AD18" s="29">
        <f t="shared" ref="AD18" si="15">TIME(HOUR(N18+$C$5),MINUTE(N18+$C$5),0)</f>
        <v>0.52222222222222225</v>
      </c>
      <c r="AE18" s="27">
        <f t="shared" ref="AE18" si="16">MAX($D$6,MINUTE(V18-U18))</f>
        <v>8</v>
      </c>
      <c r="AF18" s="28">
        <f t="shared" ref="AF18" si="17">$D$2/((U18-AD18)/$E$1)</f>
        <v>12.413793103448297</v>
      </c>
      <c r="AG18" s="24">
        <f t="shared" ref="AG18" si="18">(E18+F18)/2</f>
        <v>61</v>
      </c>
      <c r="AH18" s="24">
        <f t="shared" ref="AH18" si="19">(AF18*2-$D$4)*100/(AG18+3*AE18)</f>
        <v>17.444219066937169</v>
      </c>
      <c r="AI18" s="24" t="str">
        <f t="shared" ref="AI18" si="20">IF(TIME(HOUR(P18-AD18),MINUTE(P18-AD18),0)&gt;$G$4,"TEMPO MAX",IF(TIME(HOUR(P18-AD18),MINUTE(P18-AD18+$F$1*3),0)&lt;$G$3,"TEMPO MIN",""))</f>
        <v/>
      </c>
      <c r="AJ18" s="24">
        <f t="shared" ref="AJ18" si="21">IF($G$3&gt;U18-AD18,MINUTE($G$3-(U18-AD18)),0)</f>
        <v>0</v>
      </c>
      <c r="AK18" s="24">
        <f t="shared" ref="AK18" si="22">VLOOKUP(AJ18,$I$2:$J$5,2,1)</f>
        <v>0</v>
      </c>
      <c r="AL18" s="30">
        <f t="shared" ref="AL18" si="23">IF(OR(AI18&lt;&gt;"",AA18&lt;&gt;"",G18&lt;&gt;""),0,Z18+AH18-AK18-AC18)</f>
        <v>36.377093421498273</v>
      </c>
    </row>
  </sheetData>
  <sheetProtection password="E4F1" sheet="1" objects="1" scenarios="1"/>
  <sortState ref="A11:AN12">
    <sortCondition ref="A11"/>
  </sortState>
  <phoneticPr fontId="0" type="noConversion"/>
  <pageMargins left="0.511811024" right="0.511811024" top="0.78740157499999996" bottom="0.78740157499999996" header="0.31496062000000002" footer="0.31496062000000002"/>
  <pageSetup paperSize="9" scale="77" fitToHeight="0" orientation="landscape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B32"/>
  <sheetViews>
    <sheetView topLeftCell="J7" workbookViewId="0">
      <selection activeCell="K8" sqref="K8"/>
    </sheetView>
  </sheetViews>
  <sheetFormatPr defaultRowHeight="15"/>
  <cols>
    <col min="1" max="1" width="7.28515625" style="13" hidden="1" customWidth="1"/>
    <col min="2" max="2" width="10" style="14" hidden="1" customWidth="1"/>
    <col min="3" max="3" width="8.140625" style="14" hidden="1" customWidth="1"/>
    <col min="4" max="4" width="7.28515625" style="14" hidden="1" customWidth="1"/>
    <col min="5" max="5" width="8.5703125" style="14" hidden="1" customWidth="1"/>
    <col min="6" max="8" width="0" style="14" hidden="1" customWidth="1"/>
    <col min="9" max="9" width="9.140625" style="21"/>
    <col min="10" max="10" width="7" style="10" bestFit="1" customWidth="1"/>
    <col min="11" max="11" width="29.7109375" style="11" customWidth="1"/>
    <col min="12" max="12" width="13.85546875" style="11" customWidth="1"/>
    <col min="13" max="15" width="7" style="10" bestFit="1" customWidth="1"/>
    <col min="16" max="18" width="8.140625" style="10" hidden="1" customWidth="1"/>
    <col min="19" max="19" width="4.140625" style="10" bestFit="1" customWidth="1"/>
    <col min="20" max="20" width="4.85546875" style="10" bestFit="1" customWidth="1"/>
    <col min="21" max="21" width="3.42578125" style="10" bestFit="1" customWidth="1"/>
    <col min="22" max="22" width="5.5703125" style="10" customWidth="1"/>
    <col min="23" max="23" width="8.5703125" style="10" hidden="1" customWidth="1"/>
    <col min="24" max="24" width="6" style="10" bestFit="1" customWidth="1"/>
    <col min="25" max="25" width="4.42578125" style="10" bestFit="1" customWidth="1"/>
    <col min="26" max="26" width="5.7109375" style="15" customWidth="1"/>
    <col min="27" max="16384" width="9.140625" style="14"/>
  </cols>
  <sheetData>
    <row r="1" spans="1:26" hidden="1">
      <c r="C1" s="14" t="s">
        <v>31</v>
      </c>
      <c r="E1" s="12">
        <v>4.1666666666666664E-2</v>
      </c>
      <c r="F1" s="12">
        <v>6.9444444444444447E-4</v>
      </c>
      <c r="I1" s="21" t="s">
        <v>37</v>
      </c>
      <c r="J1" s="10" t="s">
        <v>38</v>
      </c>
    </row>
    <row r="2" spans="1:26" hidden="1">
      <c r="B2" s="14" t="s">
        <v>0</v>
      </c>
      <c r="C2" s="14">
        <v>24</v>
      </c>
      <c r="F2" s="14" t="s">
        <v>31</v>
      </c>
      <c r="I2" s="21">
        <v>0</v>
      </c>
      <c r="J2" s="10">
        <v>0</v>
      </c>
    </row>
    <row r="3" spans="1:26" hidden="1">
      <c r="B3" s="14" t="s">
        <v>1</v>
      </c>
      <c r="C3" s="14">
        <v>12</v>
      </c>
      <c r="E3" s="14" t="s">
        <v>33</v>
      </c>
      <c r="F3" s="16">
        <f>TIME(0,C2*60/C3,0)</f>
        <v>8.3333333333333329E-2</v>
      </c>
      <c r="G3" s="16"/>
      <c r="I3" s="21">
        <v>1</v>
      </c>
      <c r="J3" s="10">
        <v>5</v>
      </c>
    </row>
    <row r="4" spans="1:26" hidden="1">
      <c r="B4" s="14" t="s">
        <v>2</v>
      </c>
      <c r="C4" s="14">
        <v>8</v>
      </c>
      <c r="E4" s="14" t="s">
        <v>34</v>
      </c>
      <c r="F4" s="16">
        <f>TIME(0,C2*60/C4,0)</f>
        <v>0.125</v>
      </c>
      <c r="G4" s="16"/>
      <c r="I4" s="21">
        <v>2</v>
      </c>
      <c r="J4" s="10">
        <v>15</v>
      </c>
    </row>
    <row r="5" spans="1:26" hidden="1">
      <c r="B5" s="14" t="s">
        <v>3</v>
      </c>
      <c r="C5" s="17">
        <v>2.7777777777777776E-2</v>
      </c>
      <c r="I5" s="21">
        <v>3</v>
      </c>
      <c r="J5" s="10">
        <v>30</v>
      </c>
    </row>
    <row r="6" spans="1:26" hidden="1">
      <c r="B6" s="14" t="s">
        <v>41</v>
      </c>
      <c r="C6" s="14">
        <v>3</v>
      </c>
    </row>
    <row r="7" spans="1:26">
      <c r="C7" s="17"/>
    </row>
    <row r="8" spans="1:26" ht="23.25">
      <c r="K8" s="19" t="s">
        <v>28</v>
      </c>
      <c r="W8" s="20"/>
      <c r="X8" s="20"/>
    </row>
    <row r="9" spans="1:26">
      <c r="W9" s="20"/>
      <c r="X9" s="20"/>
    </row>
    <row r="10" spans="1:26">
      <c r="A10" s="13" t="s">
        <v>43</v>
      </c>
      <c r="B10" s="14" t="s">
        <v>4</v>
      </c>
      <c r="C10" s="14" t="s">
        <v>5</v>
      </c>
      <c r="D10" s="14" t="s">
        <v>6</v>
      </c>
      <c r="G10" s="14" t="s">
        <v>18</v>
      </c>
      <c r="I10" s="23" t="s">
        <v>9</v>
      </c>
      <c r="J10" s="24" t="s">
        <v>10</v>
      </c>
      <c r="K10" s="25" t="s">
        <v>11</v>
      </c>
      <c r="L10" s="25" t="s">
        <v>12</v>
      </c>
      <c r="M10" s="24" t="s">
        <v>13</v>
      </c>
      <c r="N10" s="24" t="s">
        <v>14</v>
      </c>
      <c r="O10" s="24" t="s">
        <v>16</v>
      </c>
      <c r="P10" s="24" t="s">
        <v>13</v>
      </c>
      <c r="Q10" s="24" t="s">
        <v>14</v>
      </c>
      <c r="R10" s="24" t="s">
        <v>16</v>
      </c>
      <c r="S10" s="24" t="s">
        <v>19</v>
      </c>
      <c r="T10" s="24" t="s">
        <v>20</v>
      </c>
      <c r="U10" s="24" t="s">
        <v>21</v>
      </c>
      <c r="V10" s="24" t="s">
        <v>22</v>
      </c>
      <c r="W10" s="24" t="s">
        <v>18</v>
      </c>
      <c r="X10" s="24" t="s">
        <v>40</v>
      </c>
      <c r="Y10" s="24" t="s">
        <v>35</v>
      </c>
      <c r="Z10" s="26" t="s">
        <v>27</v>
      </c>
    </row>
    <row r="11" spans="1:26">
      <c r="A11" s="13">
        <f t="shared" ref="A11:A25" si="0">Z11</f>
        <v>28.070175438596472</v>
      </c>
      <c r="B11" s="14">
        <f t="shared" ref="B11:B25" si="1">J11</f>
        <v>782</v>
      </c>
      <c r="C11" s="14">
        <v>44</v>
      </c>
      <c r="D11" s="14">
        <v>40</v>
      </c>
      <c r="I11" s="23" t="s">
        <v>193</v>
      </c>
      <c r="J11" s="24">
        <v>782</v>
      </c>
      <c r="K11" s="25" t="s">
        <v>225</v>
      </c>
      <c r="L11" s="25" t="s">
        <v>226</v>
      </c>
      <c r="M11" s="29">
        <v>0.4375</v>
      </c>
      <c r="N11" s="29">
        <v>0.52097222222222228</v>
      </c>
      <c r="O11" s="29">
        <v>0.52468749999999997</v>
      </c>
      <c r="P11" s="29">
        <f t="shared" ref="P11:P25" si="2">TIME(HOUR(M11),MINUTE(M11),0)</f>
        <v>0.4375</v>
      </c>
      <c r="Q11" s="29">
        <f t="shared" ref="Q11:Q25" si="3">TIME(HOUR(N11),MINUTE(N11),0)</f>
        <v>0.52083333333333337</v>
      </c>
      <c r="R11" s="29">
        <f t="shared" ref="R11:R25" si="4">TIME(HOUR(O11),MINUTE(O11),0)</f>
        <v>0.52430555555555558</v>
      </c>
      <c r="S11" s="27">
        <f t="shared" ref="S11:S25" si="5">MAX($C$6,MINUTE(R11-Q11))</f>
        <v>5</v>
      </c>
      <c r="T11" s="28">
        <f t="shared" ref="T11:T25" si="6">$C$2/((Q11-P11)/$E$1)</f>
        <v>11.999999999999995</v>
      </c>
      <c r="U11" s="24">
        <f t="shared" ref="U11:U25" si="7">(C11+D11)/2</f>
        <v>42</v>
      </c>
      <c r="V11" s="24">
        <f t="shared" ref="V11:V25" si="8">(T11*2-C$4)*100/(U11+3*S11)</f>
        <v>28.070175438596472</v>
      </c>
      <c r="W11" s="24" t="str">
        <f t="shared" ref="W11:W25" si="9">IF(TIME(HOUR(Q11-P11),MINUTE(Q11-P11),0)&gt;$F$4,"TEMPO MAX",IF(X11&gt;3,"TEMPO MIN",""))</f>
        <v/>
      </c>
      <c r="X11" s="24">
        <f t="shared" ref="X11:X25" si="10">IF($F$3&gt;Q11-P11,MINUTE($F$3-(Q11-P11)),0)</f>
        <v>0</v>
      </c>
      <c r="Y11" s="24">
        <f t="shared" ref="Y11:Y25" si="11">VLOOKUP(X11,$I$2:$J$5,2,1)</f>
        <v>0</v>
      </c>
      <c r="Z11" s="30">
        <f t="shared" ref="Z11:Z25" si="12">IF(OR(W11&lt;&gt;"",G11&lt;&gt;""),0,V11-Y11)</f>
        <v>28.070175438596472</v>
      </c>
    </row>
    <row r="12" spans="1:26">
      <c r="A12" s="13">
        <f t="shared" si="0"/>
        <v>22.33300099700897</v>
      </c>
      <c r="B12" s="14">
        <f t="shared" si="1"/>
        <v>770</v>
      </c>
      <c r="C12" s="14">
        <v>40</v>
      </c>
      <c r="D12" s="14">
        <v>48</v>
      </c>
      <c r="I12" s="23" t="s">
        <v>194</v>
      </c>
      <c r="J12" s="24">
        <v>770</v>
      </c>
      <c r="K12" s="25" t="s">
        <v>203</v>
      </c>
      <c r="L12" s="25" t="s">
        <v>204</v>
      </c>
      <c r="M12" s="29">
        <v>0.43055555555555558</v>
      </c>
      <c r="N12" s="29">
        <v>0.52561342592592586</v>
      </c>
      <c r="O12" s="29">
        <v>0.52907407407407414</v>
      </c>
      <c r="P12" s="29">
        <f t="shared" si="2"/>
        <v>0.43055555555555558</v>
      </c>
      <c r="Q12" s="29">
        <f t="shared" si="3"/>
        <v>0.52500000000000002</v>
      </c>
      <c r="R12" s="29">
        <f t="shared" si="4"/>
        <v>0.52847222222222223</v>
      </c>
      <c r="S12" s="27">
        <f t="shared" si="5"/>
        <v>5</v>
      </c>
      <c r="T12" s="28">
        <f t="shared" si="6"/>
        <v>10.588235294117647</v>
      </c>
      <c r="U12" s="24">
        <f t="shared" si="7"/>
        <v>44</v>
      </c>
      <c r="V12" s="24">
        <f t="shared" si="8"/>
        <v>22.33300099700897</v>
      </c>
      <c r="W12" s="24" t="str">
        <f t="shared" si="9"/>
        <v/>
      </c>
      <c r="X12" s="24">
        <f t="shared" si="10"/>
        <v>0</v>
      </c>
      <c r="Y12" s="24">
        <f t="shared" si="11"/>
        <v>0</v>
      </c>
      <c r="Z12" s="30">
        <f t="shared" si="12"/>
        <v>22.33300099700897</v>
      </c>
    </row>
    <row r="13" spans="1:26">
      <c r="A13" s="13">
        <f t="shared" si="0"/>
        <v>20.512820512820497</v>
      </c>
      <c r="B13" s="14">
        <f t="shared" si="1"/>
        <v>776</v>
      </c>
      <c r="C13" s="14">
        <v>60</v>
      </c>
      <c r="D13" s="14">
        <v>60</v>
      </c>
      <c r="I13" s="23" t="s">
        <v>231</v>
      </c>
      <c r="J13" s="24">
        <v>776</v>
      </c>
      <c r="K13" s="25" t="s">
        <v>215</v>
      </c>
      <c r="L13" s="25" t="s">
        <v>216</v>
      </c>
      <c r="M13" s="29">
        <v>0.4375</v>
      </c>
      <c r="N13" s="29">
        <v>0.52086805555555549</v>
      </c>
      <c r="O13" s="29">
        <v>0.52537037037037038</v>
      </c>
      <c r="P13" s="29">
        <f t="shared" si="2"/>
        <v>0.4375</v>
      </c>
      <c r="Q13" s="29">
        <f t="shared" si="3"/>
        <v>0.52083333333333337</v>
      </c>
      <c r="R13" s="29">
        <f t="shared" si="4"/>
        <v>0.52500000000000002</v>
      </c>
      <c r="S13" s="27">
        <f t="shared" si="5"/>
        <v>6</v>
      </c>
      <c r="T13" s="28">
        <f t="shared" si="6"/>
        <v>11.999999999999995</v>
      </c>
      <c r="U13" s="24">
        <f t="shared" si="7"/>
        <v>60</v>
      </c>
      <c r="V13" s="24">
        <f t="shared" si="8"/>
        <v>20.512820512820497</v>
      </c>
      <c r="W13" s="24" t="str">
        <f t="shared" si="9"/>
        <v/>
      </c>
      <c r="X13" s="24">
        <f t="shared" si="10"/>
        <v>0</v>
      </c>
      <c r="Y13" s="24">
        <f t="shared" si="11"/>
        <v>0</v>
      </c>
      <c r="Z13" s="30">
        <f t="shared" si="12"/>
        <v>20.512820512820497</v>
      </c>
    </row>
    <row r="14" spans="1:26">
      <c r="A14" s="13">
        <f t="shared" si="0"/>
        <v>17.777777777777764</v>
      </c>
      <c r="B14" s="14">
        <f t="shared" si="1"/>
        <v>780</v>
      </c>
      <c r="C14" s="14">
        <v>60</v>
      </c>
      <c r="D14" s="14">
        <v>60</v>
      </c>
      <c r="I14" s="23" t="s">
        <v>232</v>
      </c>
      <c r="J14" s="24">
        <v>780</v>
      </c>
      <c r="K14" s="25" t="s">
        <v>223</v>
      </c>
      <c r="L14" s="25" t="s">
        <v>224</v>
      </c>
      <c r="M14" s="29">
        <v>0.4375</v>
      </c>
      <c r="N14" s="29">
        <v>0.5210069444444444</v>
      </c>
      <c r="O14" s="29">
        <v>0.52798611111111116</v>
      </c>
      <c r="P14" s="29">
        <f t="shared" si="2"/>
        <v>0.4375</v>
      </c>
      <c r="Q14" s="29">
        <f t="shared" si="3"/>
        <v>0.52083333333333337</v>
      </c>
      <c r="R14" s="29">
        <f t="shared" si="4"/>
        <v>0.52777777777777779</v>
      </c>
      <c r="S14" s="27">
        <f t="shared" si="5"/>
        <v>10</v>
      </c>
      <c r="T14" s="28">
        <f t="shared" si="6"/>
        <v>11.999999999999995</v>
      </c>
      <c r="U14" s="24">
        <f t="shared" si="7"/>
        <v>60</v>
      </c>
      <c r="V14" s="24">
        <f t="shared" si="8"/>
        <v>17.777777777777764</v>
      </c>
      <c r="W14" s="24" t="str">
        <f t="shared" si="9"/>
        <v/>
      </c>
      <c r="X14" s="24">
        <f t="shared" si="10"/>
        <v>0</v>
      </c>
      <c r="Y14" s="24">
        <f t="shared" si="11"/>
        <v>0</v>
      </c>
      <c r="Z14" s="30">
        <f t="shared" si="12"/>
        <v>17.777777777777764</v>
      </c>
    </row>
    <row r="15" spans="1:26">
      <c r="A15" s="13">
        <f t="shared" si="0"/>
        <v>17.50233426704018</v>
      </c>
      <c r="B15" s="14">
        <f t="shared" si="1"/>
        <v>779</v>
      </c>
      <c r="C15" s="14">
        <v>52</v>
      </c>
      <c r="D15" s="14">
        <v>56</v>
      </c>
      <c r="I15" s="23" t="s">
        <v>233</v>
      </c>
      <c r="J15" s="24">
        <v>779</v>
      </c>
      <c r="K15" s="25" t="s">
        <v>221</v>
      </c>
      <c r="L15" s="25" t="s">
        <v>222</v>
      </c>
      <c r="M15" s="29">
        <v>0.4375</v>
      </c>
      <c r="N15" s="29">
        <v>0.52077546296296295</v>
      </c>
      <c r="O15" s="29">
        <v>0.52474537037037039</v>
      </c>
      <c r="P15" s="29">
        <f t="shared" si="2"/>
        <v>0.4375</v>
      </c>
      <c r="Q15" s="29">
        <f t="shared" si="3"/>
        <v>0.52013888888888882</v>
      </c>
      <c r="R15" s="29">
        <f t="shared" si="4"/>
        <v>0.52430555555555558</v>
      </c>
      <c r="S15" s="27">
        <f t="shared" si="5"/>
        <v>6</v>
      </c>
      <c r="T15" s="28">
        <f t="shared" si="6"/>
        <v>12.100840336134464</v>
      </c>
      <c r="U15" s="24">
        <f t="shared" si="7"/>
        <v>54</v>
      </c>
      <c r="V15" s="24">
        <f t="shared" si="8"/>
        <v>22.50233426704018</v>
      </c>
      <c r="W15" s="24" t="str">
        <f t="shared" si="9"/>
        <v/>
      </c>
      <c r="X15" s="24">
        <f t="shared" si="10"/>
        <v>1</v>
      </c>
      <c r="Y15" s="24">
        <f t="shared" si="11"/>
        <v>5</v>
      </c>
      <c r="Z15" s="30">
        <f t="shared" si="12"/>
        <v>17.50233426704018</v>
      </c>
    </row>
    <row r="16" spans="1:26">
      <c r="A16" s="13">
        <f t="shared" si="0"/>
        <v>16.755037115588554</v>
      </c>
      <c r="B16" s="14">
        <f t="shared" si="1"/>
        <v>784</v>
      </c>
      <c r="C16" s="14">
        <v>56</v>
      </c>
      <c r="D16" s="14">
        <v>50</v>
      </c>
      <c r="I16" s="23" t="s">
        <v>234</v>
      </c>
      <c r="J16" s="24">
        <v>784</v>
      </c>
      <c r="K16" s="25" t="s">
        <v>229</v>
      </c>
      <c r="L16" s="25" t="s">
        <v>230</v>
      </c>
      <c r="M16" s="29">
        <v>0.44791666666666669</v>
      </c>
      <c r="N16" s="29">
        <v>0.53362268518518519</v>
      </c>
      <c r="O16" s="29">
        <v>0.54303240740740744</v>
      </c>
      <c r="P16" s="29">
        <f t="shared" si="2"/>
        <v>0.44791666666666669</v>
      </c>
      <c r="Q16" s="29">
        <f t="shared" si="3"/>
        <v>0.53333333333333333</v>
      </c>
      <c r="R16" s="29">
        <f t="shared" si="4"/>
        <v>0.54236111111111118</v>
      </c>
      <c r="S16" s="27">
        <f t="shared" si="5"/>
        <v>13</v>
      </c>
      <c r="T16" s="28">
        <f t="shared" si="6"/>
        <v>11.707317073170735</v>
      </c>
      <c r="U16" s="24">
        <f t="shared" si="7"/>
        <v>53</v>
      </c>
      <c r="V16" s="24">
        <f t="shared" si="8"/>
        <v>16.755037115588554</v>
      </c>
      <c r="W16" s="24" t="str">
        <f t="shared" si="9"/>
        <v/>
      </c>
      <c r="X16" s="24">
        <f t="shared" si="10"/>
        <v>0</v>
      </c>
      <c r="Y16" s="24">
        <f t="shared" si="11"/>
        <v>0</v>
      </c>
      <c r="Z16" s="30">
        <f t="shared" si="12"/>
        <v>16.755037115588554</v>
      </c>
    </row>
    <row r="17" spans="1:28">
      <c r="A17" s="13">
        <f t="shared" si="0"/>
        <v>16.574875426173623</v>
      </c>
      <c r="B17" s="14">
        <f t="shared" si="1"/>
        <v>783</v>
      </c>
      <c r="C17" s="14">
        <v>60</v>
      </c>
      <c r="D17" s="14">
        <v>60</v>
      </c>
      <c r="I17" s="23" t="s">
        <v>235</v>
      </c>
      <c r="J17" s="24">
        <v>783</v>
      </c>
      <c r="K17" s="25" t="s">
        <v>227</v>
      </c>
      <c r="L17" s="25" t="s">
        <v>228</v>
      </c>
      <c r="M17" s="29">
        <v>0.44791666666666669</v>
      </c>
      <c r="N17" s="29">
        <v>0.53361111111111115</v>
      </c>
      <c r="O17" s="29">
        <v>0.54118055555555555</v>
      </c>
      <c r="P17" s="29">
        <f t="shared" si="2"/>
        <v>0.44791666666666669</v>
      </c>
      <c r="Q17" s="29">
        <f t="shared" si="3"/>
        <v>0.53333333333333333</v>
      </c>
      <c r="R17" s="29">
        <f t="shared" si="4"/>
        <v>0.54097222222222219</v>
      </c>
      <c r="S17" s="27">
        <f t="shared" si="5"/>
        <v>11</v>
      </c>
      <c r="T17" s="28">
        <f t="shared" si="6"/>
        <v>11.707317073170735</v>
      </c>
      <c r="U17" s="24">
        <f t="shared" si="7"/>
        <v>60</v>
      </c>
      <c r="V17" s="24">
        <f t="shared" si="8"/>
        <v>16.574875426173623</v>
      </c>
      <c r="W17" s="24" t="str">
        <f t="shared" si="9"/>
        <v/>
      </c>
      <c r="X17" s="24">
        <f t="shared" si="10"/>
        <v>0</v>
      </c>
      <c r="Y17" s="24">
        <f t="shared" si="11"/>
        <v>0</v>
      </c>
      <c r="Z17" s="30">
        <f t="shared" si="12"/>
        <v>16.574875426173623</v>
      </c>
    </row>
    <row r="18" spans="1:28">
      <c r="A18" s="13">
        <f t="shared" si="0"/>
        <v>16.541353383458649</v>
      </c>
      <c r="B18" s="14">
        <f t="shared" si="1"/>
        <v>771</v>
      </c>
      <c r="C18" s="14">
        <v>56</v>
      </c>
      <c r="D18" s="14">
        <v>60</v>
      </c>
      <c r="I18" s="23" t="s">
        <v>236</v>
      </c>
      <c r="J18" s="24">
        <v>771</v>
      </c>
      <c r="K18" s="25" t="s">
        <v>205</v>
      </c>
      <c r="L18" s="25" t="s">
        <v>206</v>
      </c>
      <c r="M18" s="29">
        <v>0.44444444444444442</v>
      </c>
      <c r="N18" s="29">
        <v>0.54199074074074072</v>
      </c>
      <c r="O18" s="29">
        <v>0.54637731481481489</v>
      </c>
      <c r="P18" s="29">
        <f t="shared" si="2"/>
        <v>0.44444444444444442</v>
      </c>
      <c r="Q18" s="29">
        <f t="shared" si="3"/>
        <v>0.54166666666666663</v>
      </c>
      <c r="R18" s="29">
        <f t="shared" si="4"/>
        <v>0.54583333333333328</v>
      </c>
      <c r="S18" s="27">
        <f t="shared" si="5"/>
        <v>6</v>
      </c>
      <c r="T18" s="28">
        <f t="shared" si="6"/>
        <v>10.285714285714286</v>
      </c>
      <c r="U18" s="24">
        <f t="shared" si="7"/>
        <v>58</v>
      </c>
      <c r="V18" s="24">
        <f t="shared" si="8"/>
        <v>16.541353383458649</v>
      </c>
      <c r="W18" s="24" t="str">
        <f t="shared" si="9"/>
        <v/>
      </c>
      <c r="X18" s="24">
        <f t="shared" si="10"/>
        <v>0</v>
      </c>
      <c r="Y18" s="24">
        <f t="shared" si="11"/>
        <v>0</v>
      </c>
      <c r="Z18" s="30">
        <f t="shared" si="12"/>
        <v>16.541353383458649</v>
      </c>
    </row>
    <row r="19" spans="1:28">
      <c r="A19" s="13">
        <f t="shared" si="0"/>
        <v>15.384615384615381</v>
      </c>
      <c r="B19" s="14">
        <f t="shared" si="1"/>
        <v>769</v>
      </c>
      <c r="C19" s="14">
        <v>60</v>
      </c>
      <c r="D19" s="14">
        <v>64</v>
      </c>
      <c r="I19" s="23" t="s">
        <v>237</v>
      </c>
      <c r="J19" s="24">
        <v>769</v>
      </c>
      <c r="K19" s="25" t="s">
        <v>201</v>
      </c>
      <c r="L19" s="25" t="s">
        <v>202</v>
      </c>
      <c r="M19" s="29">
        <v>0.44444444444444442</v>
      </c>
      <c r="N19" s="29">
        <v>0.53513888888888894</v>
      </c>
      <c r="O19" s="29">
        <v>0.54215277777777782</v>
      </c>
      <c r="P19" s="29">
        <f t="shared" si="2"/>
        <v>0.44444444444444442</v>
      </c>
      <c r="Q19" s="29">
        <f t="shared" si="3"/>
        <v>0.53472222222222221</v>
      </c>
      <c r="R19" s="29">
        <f t="shared" si="4"/>
        <v>0.54166666666666663</v>
      </c>
      <c r="S19" s="27">
        <f t="shared" si="5"/>
        <v>10</v>
      </c>
      <c r="T19" s="28">
        <f t="shared" si="6"/>
        <v>11.076923076923075</v>
      </c>
      <c r="U19" s="24">
        <f t="shared" si="7"/>
        <v>62</v>
      </c>
      <c r="V19" s="24">
        <f t="shared" si="8"/>
        <v>15.384615384615381</v>
      </c>
      <c r="W19" s="24" t="str">
        <f t="shared" si="9"/>
        <v/>
      </c>
      <c r="X19" s="24">
        <f t="shared" si="10"/>
        <v>0</v>
      </c>
      <c r="Y19" s="24">
        <f t="shared" si="11"/>
        <v>0</v>
      </c>
      <c r="Z19" s="30">
        <f t="shared" si="12"/>
        <v>15.384615384615381</v>
      </c>
      <c r="AB19" s="12"/>
    </row>
    <row r="20" spans="1:28">
      <c r="A20" s="13">
        <f t="shared" si="0"/>
        <v>15.219189412737796</v>
      </c>
      <c r="B20" s="14">
        <f t="shared" si="1"/>
        <v>773</v>
      </c>
      <c r="C20" s="14">
        <v>60</v>
      </c>
      <c r="D20" s="14">
        <v>60</v>
      </c>
      <c r="I20" s="23" t="s">
        <v>238</v>
      </c>
      <c r="J20" s="24">
        <v>773</v>
      </c>
      <c r="K20" s="25" t="s">
        <v>209</v>
      </c>
      <c r="L20" s="25" t="s">
        <v>210</v>
      </c>
      <c r="M20" s="29">
        <v>0.44444444444444442</v>
      </c>
      <c r="N20" s="29">
        <v>0.53512731481481479</v>
      </c>
      <c r="O20" s="29">
        <v>0.54252314814814817</v>
      </c>
      <c r="P20" s="29">
        <f t="shared" si="2"/>
        <v>0.44444444444444442</v>
      </c>
      <c r="Q20" s="29">
        <f t="shared" si="3"/>
        <v>0.53472222222222221</v>
      </c>
      <c r="R20" s="29">
        <f t="shared" si="4"/>
        <v>0.54236111111111118</v>
      </c>
      <c r="S20" s="27">
        <f t="shared" si="5"/>
        <v>11</v>
      </c>
      <c r="T20" s="28">
        <f t="shared" si="6"/>
        <v>11.076923076923075</v>
      </c>
      <c r="U20" s="24">
        <f t="shared" si="7"/>
        <v>60</v>
      </c>
      <c r="V20" s="24">
        <f t="shared" si="8"/>
        <v>15.219189412737796</v>
      </c>
      <c r="W20" s="24" t="str">
        <f t="shared" si="9"/>
        <v/>
      </c>
      <c r="X20" s="24">
        <f t="shared" si="10"/>
        <v>0</v>
      </c>
      <c r="Y20" s="24">
        <f t="shared" si="11"/>
        <v>0</v>
      </c>
      <c r="Z20" s="30">
        <f t="shared" si="12"/>
        <v>15.219189412737796</v>
      </c>
    </row>
    <row r="21" spans="1:28">
      <c r="A21" s="13">
        <f t="shared" si="0"/>
        <v>14.821763602251414</v>
      </c>
      <c r="B21" s="14">
        <f t="shared" si="1"/>
        <v>774</v>
      </c>
      <c r="C21" s="14">
        <v>60</v>
      </c>
      <c r="D21" s="14">
        <v>64</v>
      </c>
      <c r="I21" s="23" t="s">
        <v>239</v>
      </c>
      <c r="J21" s="24">
        <v>774</v>
      </c>
      <c r="K21" s="25" t="s">
        <v>211</v>
      </c>
      <c r="L21" s="25" t="s">
        <v>212</v>
      </c>
      <c r="M21" s="29">
        <v>0.44791666666666669</v>
      </c>
      <c r="N21" s="29">
        <v>0.53363425925925922</v>
      </c>
      <c r="O21" s="29">
        <v>0.5430787037037037</v>
      </c>
      <c r="P21" s="29">
        <f t="shared" si="2"/>
        <v>0.44791666666666669</v>
      </c>
      <c r="Q21" s="29">
        <f t="shared" si="3"/>
        <v>0.53333333333333333</v>
      </c>
      <c r="R21" s="29">
        <f t="shared" si="4"/>
        <v>0.54305555555555551</v>
      </c>
      <c r="S21" s="27">
        <f t="shared" si="5"/>
        <v>14</v>
      </c>
      <c r="T21" s="28">
        <f t="shared" si="6"/>
        <v>11.707317073170735</v>
      </c>
      <c r="U21" s="24">
        <f t="shared" si="7"/>
        <v>62</v>
      </c>
      <c r="V21" s="24">
        <f t="shared" si="8"/>
        <v>14.821763602251414</v>
      </c>
      <c r="W21" s="24" t="str">
        <f t="shared" si="9"/>
        <v/>
      </c>
      <c r="X21" s="24">
        <f t="shared" si="10"/>
        <v>0</v>
      </c>
      <c r="Y21" s="24">
        <f t="shared" si="11"/>
        <v>0</v>
      </c>
      <c r="Z21" s="30">
        <f t="shared" si="12"/>
        <v>14.821763602251414</v>
      </c>
    </row>
    <row r="22" spans="1:28">
      <c r="A22" s="13">
        <f t="shared" si="0"/>
        <v>11.640211640211643</v>
      </c>
      <c r="B22" s="14">
        <f t="shared" si="1"/>
        <v>772</v>
      </c>
      <c r="C22" s="14">
        <v>60</v>
      </c>
      <c r="D22" s="14">
        <v>60</v>
      </c>
      <c r="I22" s="23" t="s">
        <v>240</v>
      </c>
      <c r="J22" s="24">
        <v>772</v>
      </c>
      <c r="K22" s="25" t="s">
        <v>207</v>
      </c>
      <c r="L22" s="25" t="s">
        <v>208</v>
      </c>
      <c r="M22" s="29">
        <v>0.44444444444444442</v>
      </c>
      <c r="N22" s="29">
        <v>0.54196759259259253</v>
      </c>
      <c r="O22" s="29">
        <v>0.55304398148148148</v>
      </c>
      <c r="P22" s="29">
        <f t="shared" si="2"/>
        <v>0.44444444444444442</v>
      </c>
      <c r="Q22" s="29">
        <f t="shared" si="3"/>
        <v>0.54166666666666663</v>
      </c>
      <c r="R22" s="29">
        <f t="shared" si="4"/>
        <v>0.55277777777777781</v>
      </c>
      <c r="S22" s="27">
        <f t="shared" si="5"/>
        <v>16</v>
      </c>
      <c r="T22" s="28">
        <f t="shared" si="6"/>
        <v>10.285714285714286</v>
      </c>
      <c r="U22" s="24">
        <f t="shared" si="7"/>
        <v>60</v>
      </c>
      <c r="V22" s="24">
        <f t="shared" si="8"/>
        <v>11.640211640211643</v>
      </c>
      <c r="W22" s="24" t="str">
        <f t="shared" si="9"/>
        <v/>
      </c>
      <c r="X22" s="24">
        <f t="shared" si="10"/>
        <v>0</v>
      </c>
      <c r="Y22" s="24">
        <f t="shared" si="11"/>
        <v>0</v>
      </c>
      <c r="Z22" s="30">
        <f t="shared" si="12"/>
        <v>11.640211640211643</v>
      </c>
    </row>
    <row r="23" spans="1:28">
      <c r="A23" s="13">
        <f t="shared" si="0"/>
        <v>6.5878679750223057</v>
      </c>
      <c r="B23" s="14">
        <f t="shared" si="1"/>
        <v>775</v>
      </c>
      <c r="C23" s="14">
        <v>56</v>
      </c>
      <c r="D23" s="14">
        <v>60</v>
      </c>
      <c r="I23" s="23" t="s">
        <v>241</v>
      </c>
      <c r="J23" s="24">
        <v>775</v>
      </c>
      <c r="K23" s="25" t="s">
        <v>213</v>
      </c>
      <c r="L23" s="25" t="s">
        <v>214</v>
      </c>
      <c r="M23" s="29">
        <v>0.44097222222222227</v>
      </c>
      <c r="N23" s="29">
        <v>0.52344907407407404</v>
      </c>
      <c r="O23" s="29">
        <v>0.52762731481481484</v>
      </c>
      <c r="P23" s="29">
        <f t="shared" si="2"/>
        <v>0.44097222222222227</v>
      </c>
      <c r="Q23" s="29">
        <f t="shared" si="3"/>
        <v>0.5229166666666667</v>
      </c>
      <c r="R23" s="29">
        <f t="shared" si="4"/>
        <v>0.52708333333333335</v>
      </c>
      <c r="S23" s="27">
        <f t="shared" si="5"/>
        <v>6</v>
      </c>
      <c r="T23" s="28">
        <f t="shared" si="6"/>
        <v>12.203389830508476</v>
      </c>
      <c r="U23" s="24">
        <f t="shared" si="7"/>
        <v>58</v>
      </c>
      <c r="V23" s="24">
        <f t="shared" si="8"/>
        <v>21.587867975022306</v>
      </c>
      <c r="W23" s="24" t="str">
        <f t="shared" si="9"/>
        <v/>
      </c>
      <c r="X23" s="24">
        <f t="shared" si="10"/>
        <v>2</v>
      </c>
      <c r="Y23" s="24">
        <f t="shared" si="11"/>
        <v>15</v>
      </c>
      <c r="Z23" s="30">
        <f t="shared" si="12"/>
        <v>6.5878679750223057</v>
      </c>
    </row>
    <row r="24" spans="1:28">
      <c r="A24" s="13">
        <f t="shared" si="0"/>
        <v>6.3075060532687672</v>
      </c>
      <c r="B24" s="14">
        <f t="shared" si="1"/>
        <v>777</v>
      </c>
      <c r="C24" s="14">
        <v>60</v>
      </c>
      <c r="D24" s="14">
        <v>52</v>
      </c>
      <c r="I24" s="23" t="s">
        <v>242</v>
      </c>
      <c r="J24" s="24">
        <v>777</v>
      </c>
      <c r="K24" s="25" t="s">
        <v>217</v>
      </c>
      <c r="L24" s="25" t="s">
        <v>218</v>
      </c>
      <c r="M24" s="29">
        <v>0.44097222222222227</v>
      </c>
      <c r="N24" s="29">
        <v>0.52349537037037031</v>
      </c>
      <c r="O24" s="29">
        <v>0.52836805555555555</v>
      </c>
      <c r="P24" s="29">
        <f t="shared" si="2"/>
        <v>0.44097222222222227</v>
      </c>
      <c r="Q24" s="29">
        <f t="shared" si="3"/>
        <v>0.5229166666666667</v>
      </c>
      <c r="R24" s="29">
        <f t="shared" si="4"/>
        <v>0.52777777777777779</v>
      </c>
      <c r="S24" s="27">
        <f t="shared" si="5"/>
        <v>7</v>
      </c>
      <c r="T24" s="28">
        <f t="shared" si="6"/>
        <v>12.203389830508476</v>
      </c>
      <c r="U24" s="24">
        <f t="shared" si="7"/>
        <v>56</v>
      </c>
      <c r="V24" s="24">
        <f t="shared" si="8"/>
        <v>21.307506053268767</v>
      </c>
      <c r="W24" s="24" t="str">
        <f t="shared" si="9"/>
        <v/>
      </c>
      <c r="X24" s="24">
        <f t="shared" si="10"/>
        <v>2</v>
      </c>
      <c r="Y24" s="24">
        <f t="shared" si="11"/>
        <v>15</v>
      </c>
      <c r="Z24" s="30">
        <f t="shared" si="12"/>
        <v>6.3075060532687672</v>
      </c>
    </row>
    <row r="25" spans="1:28">
      <c r="A25" s="13">
        <f t="shared" si="0"/>
        <v>6.3075060532687672</v>
      </c>
      <c r="B25" s="14">
        <f t="shared" si="1"/>
        <v>778</v>
      </c>
      <c r="C25" s="14">
        <v>56</v>
      </c>
      <c r="D25" s="14">
        <v>56</v>
      </c>
      <c r="I25" s="23" t="s">
        <v>243</v>
      </c>
      <c r="J25" s="24">
        <v>778</v>
      </c>
      <c r="K25" s="25" t="s">
        <v>219</v>
      </c>
      <c r="L25" s="25" t="s">
        <v>220</v>
      </c>
      <c r="M25" s="29">
        <v>0.44097222222222227</v>
      </c>
      <c r="N25" s="29">
        <v>0.52358796296296295</v>
      </c>
      <c r="O25" s="29">
        <v>0.52789351851851851</v>
      </c>
      <c r="P25" s="29">
        <f t="shared" si="2"/>
        <v>0.44097222222222227</v>
      </c>
      <c r="Q25" s="29">
        <f t="shared" si="3"/>
        <v>0.5229166666666667</v>
      </c>
      <c r="R25" s="29">
        <f t="shared" si="4"/>
        <v>0.52777777777777779</v>
      </c>
      <c r="S25" s="27">
        <f t="shared" si="5"/>
        <v>7</v>
      </c>
      <c r="T25" s="28">
        <f t="shared" si="6"/>
        <v>12.203389830508476</v>
      </c>
      <c r="U25" s="24">
        <f t="shared" si="7"/>
        <v>56</v>
      </c>
      <c r="V25" s="24">
        <f t="shared" si="8"/>
        <v>21.307506053268767</v>
      </c>
      <c r="W25" s="24" t="str">
        <f t="shared" si="9"/>
        <v/>
      </c>
      <c r="X25" s="24">
        <f t="shared" si="10"/>
        <v>2</v>
      </c>
      <c r="Y25" s="24">
        <f t="shared" si="11"/>
        <v>15</v>
      </c>
      <c r="Z25" s="30">
        <f t="shared" si="12"/>
        <v>6.3075060532687672</v>
      </c>
    </row>
    <row r="26" spans="1:28">
      <c r="T26" s="22"/>
    </row>
    <row r="27" spans="1:28" ht="23.25">
      <c r="K27" s="19" t="s">
        <v>42</v>
      </c>
      <c r="T27" s="22"/>
    </row>
    <row r="28" spans="1:28">
      <c r="T28" s="22"/>
    </row>
    <row r="29" spans="1:28">
      <c r="A29" s="13" t="s">
        <v>43</v>
      </c>
      <c r="B29" s="14" t="s">
        <v>4</v>
      </c>
      <c r="C29" s="14" t="s">
        <v>5</v>
      </c>
      <c r="D29" s="14" t="s">
        <v>6</v>
      </c>
      <c r="G29" s="14" t="s">
        <v>18</v>
      </c>
      <c r="I29" s="23" t="s">
        <v>9</v>
      </c>
      <c r="J29" s="24" t="s">
        <v>10</v>
      </c>
      <c r="K29" s="25" t="s">
        <v>11</v>
      </c>
      <c r="L29" s="25" t="s">
        <v>12</v>
      </c>
      <c r="M29" s="24" t="s">
        <v>13</v>
      </c>
      <c r="N29" s="24" t="s">
        <v>14</v>
      </c>
      <c r="O29" s="24" t="s">
        <v>16</v>
      </c>
      <c r="P29" s="24" t="s">
        <v>13</v>
      </c>
      <c r="Q29" s="24" t="s">
        <v>14</v>
      </c>
      <c r="R29" s="24" t="s">
        <v>16</v>
      </c>
      <c r="S29" s="24" t="s">
        <v>19</v>
      </c>
      <c r="T29" s="24" t="s">
        <v>20</v>
      </c>
      <c r="U29" s="24" t="s">
        <v>21</v>
      </c>
      <c r="V29" s="24" t="s">
        <v>22</v>
      </c>
      <c r="W29" s="24" t="s">
        <v>18</v>
      </c>
      <c r="X29" s="24" t="s">
        <v>40</v>
      </c>
      <c r="Y29" s="24" t="s">
        <v>35</v>
      </c>
      <c r="Z29" s="26" t="s">
        <v>27</v>
      </c>
    </row>
    <row r="30" spans="1:28">
      <c r="A30" s="13">
        <f>Z30</f>
        <v>18.798334324806671</v>
      </c>
      <c r="B30" s="14">
        <f>J30</f>
        <v>630</v>
      </c>
      <c r="C30" s="14">
        <v>56</v>
      </c>
      <c r="D30" s="14">
        <v>60</v>
      </c>
      <c r="I30" s="23" t="s">
        <v>193</v>
      </c>
      <c r="J30" s="24">
        <v>630</v>
      </c>
      <c r="K30" s="25" t="s">
        <v>199</v>
      </c>
      <c r="L30" s="25" t="s">
        <v>200</v>
      </c>
      <c r="M30" s="29">
        <v>0.44791666666666669</v>
      </c>
      <c r="N30" s="29">
        <v>0.53363425925925922</v>
      </c>
      <c r="O30" s="29">
        <v>0.53907407407407404</v>
      </c>
      <c r="P30" s="29">
        <f t="shared" ref="P30:R32" si="13">TIME(HOUR(M30),MINUTE(M30),0)</f>
        <v>0.44791666666666669</v>
      </c>
      <c r="Q30" s="29">
        <f t="shared" si="13"/>
        <v>0.53333333333333333</v>
      </c>
      <c r="R30" s="29">
        <f t="shared" si="13"/>
        <v>0.53888888888888886</v>
      </c>
      <c r="S30" s="27">
        <f>MAX($C$6,MINUTE(R30-Q30))</f>
        <v>8</v>
      </c>
      <c r="T30" s="28">
        <f>$C$2/((Q30-P30)/$E$1)</f>
        <v>11.707317073170735</v>
      </c>
      <c r="U30" s="24">
        <f>(C30+D30)/2</f>
        <v>58</v>
      </c>
      <c r="V30" s="24">
        <f>(T30*2-C$4)*100/(U30+3*S30)</f>
        <v>18.798334324806671</v>
      </c>
      <c r="W30" s="24" t="str">
        <f>IF(TIME(HOUR(Q30-P30),MINUTE(Q30-P30),0)&gt;$F$4,"TEMPO MAX",IF(X30&gt;3,"TEMPO MIN",""))</f>
        <v/>
      </c>
      <c r="X30" s="24">
        <f>IF($F$3&gt;Q30-P30,MINUTE($F$3-(Q30-P30)),0)</f>
        <v>0</v>
      </c>
      <c r="Y30" s="24">
        <f>VLOOKUP(X30,$I$2:$J$5,2,1)</f>
        <v>0</v>
      </c>
      <c r="Z30" s="30">
        <f>IF(OR(W30&lt;&gt;"",G30&lt;&gt;""),0,V30-Y30)</f>
        <v>18.798334324806671</v>
      </c>
    </row>
    <row r="31" spans="1:28">
      <c r="A31" s="13">
        <f>Z31</f>
        <v>15.321477428180573</v>
      </c>
      <c r="B31" s="14">
        <f>J31</f>
        <v>628</v>
      </c>
      <c r="C31" s="14">
        <v>60</v>
      </c>
      <c r="D31" s="14">
        <v>64</v>
      </c>
      <c r="I31" s="23" t="s">
        <v>194</v>
      </c>
      <c r="J31" s="24">
        <v>628</v>
      </c>
      <c r="K31" s="25" t="s">
        <v>195</v>
      </c>
      <c r="L31" s="25" t="s">
        <v>196</v>
      </c>
      <c r="M31" s="29">
        <v>0.43055555555555558</v>
      </c>
      <c r="N31" s="29">
        <v>0.52563657407407405</v>
      </c>
      <c r="O31" s="29">
        <v>0.53060185185185182</v>
      </c>
      <c r="P31" s="29">
        <f t="shared" si="13"/>
        <v>0.43055555555555558</v>
      </c>
      <c r="Q31" s="29">
        <f t="shared" si="13"/>
        <v>0.52500000000000002</v>
      </c>
      <c r="R31" s="29">
        <f t="shared" si="13"/>
        <v>0.53055555555555556</v>
      </c>
      <c r="S31" s="27">
        <f>MAX($C$6,MINUTE(R31-Q31))</f>
        <v>8</v>
      </c>
      <c r="T31" s="28">
        <f>$C$2/((Q31-P31)/$E$1)</f>
        <v>10.588235294117647</v>
      </c>
      <c r="U31" s="24">
        <f>(C31+D31)/2</f>
        <v>62</v>
      </c>
      <c r="V31" s="24">
        <f>(T31*2-C$4)*100/(U31+3*S31)</f>
        <v>15.321477428180573</v>
      </c>
      <c r="W31" s="24" t="str">
        <f>IF(TIME(HOUR(Q31-P31),MINUTE(Q31-P31),0)&gt;$F$4,"TEMPO MAX",IF(X31&gt;3,"TEMPO MIN",""))</f>
        <v/>
      </c>
      <c r="X31" s="24">
        <f>IF($F$3&gt;Q31-P31,MINUTE($F$3-(Q31-P31)),0)</f>
        <v>0</v>
      </c>
      <c r="Y31" s="24">
        <f>VLOOKUP(X31,$I$2:$J$5,2,1)</f>
        <v>0</v>
      </c>
      <c r="Z31" s="30">
        <f>IF(OR(W31&lt;&gt;"",G31&lt;&gt;""),0,V31-Y31)</f>
        <v>15.321477428180573</v>
      </c>
    </row>
    <row r="32" spans="1:28">
      <c r="A32" s="13">
        <f>Z32</f>
        <v>0</v>
      </c>
      <c r="B32" s="14">
        <f>J32</f>
        <v>629</v>
      </c>
      <c r="C32" s="14">
        <v>64</v>
      </c>
      <c r="D32" s="14">
        <v>60</v>
      </c>
      <c r="G32" s="14" t="s">
        <v>190</v>
      </c>
      <c r="I32" s="23" t="s">
        <v>18</v>
      </c>
      <c r="J32" s="24">
        <v>629</v>
      </c>
      <c r="K32" s="25" t="s">
        <v>197</v>
      </c>
      <c r="L32" s="25" t="s">
        <v>198</v>
      </c>
      <c r="M32" s="29">
        <v>0.43055555555555558</v>
      </c>
      <c r="N32" s="29">
        <v>0.52239583333333328</v>
      </c>
      <c r="O32" s="29">
        <v>0.52453703703703702</v>
      </c>
      <c r="P32" s="29">
        <f t="shared" si="13"/>
        <v>0.43055555555555558</v>
      </c>
      <c r="Q32" s="29">
        <f t="shared" si="13"/>
        <v>0.52222222222222225</v>
      </c>
      <c r="R32" s="29">
        <f t="shared" si="13"/>
        <v>0.52430555555555558</v>
      </c>
      <c r="S32" s="27">
        <f>MAX($C$6,MINUTE(R32-Q32))</f>
        <v>3</v>
      </c>
      <c r="T32" s="28">
        <f>$C$2/((Q32-P32)/$E$1)</f>
        <v>10.909090909090908</v>
      </c>
      <c r="U32" s="24">
        <f>(C32+D32)/2</f>
        <v>62</v>
      </c>
      <c r="V32" s="24">
        <f>(T32*2-C$4)*100/(U32+3*S32)</f>
        <v>19.462227912932139</v>
      </c>
      <c r="W32" s="24" t="str">
        <f>IF(TIME(HOUR(Q32-P32),MINUTE(Q32-P32),0)&gt;$F$4,"TEMPO MAX",IF(X32&gt;3,"TEMPO MIN",""))</f>
        <v/>
      </c>
      <c r="X32" s="24">
        <f>IF($F$3&gt;Q32-P32,MINUTE($F$3-(Q32-P32)),0)</f>
        <v>0</v>
      </c>
      <c r="Y32" s="24">
        <f>VLOOKUP(X32,$I$2:$J$5,2,1)</f>
        <v>0</v>
      </c>
      <c r="Z32" s="30">
        <f>IF(OR(W32&lt;&gt;"",G32&lt;&gt;""),0,V32-Y32)</f>
        <v>0</v>
      </c>
    </row>
  </sheetData>
  <sheetProtection password="E4F1" sheet="1" objects="1" scenarios="1"/>
  <sortState ref="A11:AB25">
    <sortCondition descending="1" ref="A11"/>
  </sortState>
  <phoneticPr fontId="0" type="noConversion"/>
  <pageMargins left="0.511811024" right="0.511811024" top="0.78740157499999996" bottom="0.78740157499999996" header="0.31496062000000002" footer="0.31496062000000002"/>
  <pageSetup paperSize="9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29"/>
  <sheetViews>
    <sheetView workbookViewId="0">
      <selection activeCell="L7" sqref="L7"/>
    </sheetView>
  </sheetViews>
  <sheetFormatPr defaultRowHeight="15"/>
  <cols>
    <col min="1" max="1" width="36.85546875" style="4" customWidth="1"/>
    <col min="2" max="2" width="43.85546875" style="4" customWidth="1"/>
    <col min="3" max="3" width="11" style="4" bestFit="1" customWidth="1"/>
    <col min="4" max="4" width="12.42578125" style="4" bestFit="1" customWidth="1"/>
    <col min="5" max="5" width="9.140625" style="5"/>
    <col min="6" max="16384" width="9.140625" style="4"/>
  </cols>
  <sheetData>
    <row r="1" spans="1:8" ht="47.25" thickBot="1">
      <c r="A1" s="1" t="s">
        <v>44</v>
      </c>
      <c r="B1" s="2"/>
      <c r="C1" s="3"/>
    </row>
    <row r="3" spans="1:8">
      <c r="A3" s="6" t="s">
        <v>45</v>
      </c>
      <c r="B3" s="6" t="s">
        <v>46</v>
      </c>
      <c r="C3" s="6" t="s">
        <v>47</v>
      </c>
      <c r="D3" s="6" t="s">
        <v>48</v>
      </c>
      <c r="E3" s="7">
        <v>121</v>
      </c>
      <c r="F3" s="6"/>
      <c r="G3" s="6"/>
      <c r="H3" s="6"/>
    </row>
    <row r="5" spans="1:8">
      <c r="A5" s="6" t="s">
        <v>49</v>
      </c>
      <c r="B5" s="6" t="s">
        <v>50</v>
      </c>
      <c r="C5" s="6" t="s">
        <v>51</v>
      </c>
      <c r="D5" s="6" t="s">
        <v>48</v>
      </c>
      <c r="E5" s="7">
        <v>30</v>
      </c>
      <c r="F5" s="6"/>
      <c r="G5" s="6"/>
      <c r="H5" s="8"/>
    </row>
    <row r="6" spans="1:8">
      <c r="A6" s="6" t="s">
        <v>49</v>
      </c>
      <c r="B6" s="6" t="s">
        <v>52</v>
      </c>
      <c r="C6" s="6" t="s">
        <v>51</v>
      </c>
      <c r="D6" s="6" t="s">
        <v>48</v>
      </c>
      <c r="E6" s="7">
        <v>33</v>
      </c>
      <c r="F6" s="6"/>
      <c r="G6" s="6"/>
      <c r="H6" s="8"/>
    </row>
    <row r="7" spans="1:8">
      <c r="A7" s="6" t="s">
        <v>49</v>
      </c>
      <c r="B7" s="6" t="s">
        <v>53</v>
      </c>
      <c r="C7" s="6" t="s">
        <v>51</v>
      </c>
      <c r="D7" s="6" t="s">
        <v>54</v>
      </c>
      <c r="E7" s="7">
        <v>47</v>
      </c>
      <c r="F7" s="6"/>
      <c r="G7" s="6"/>
      <c r="H7" s="8"/>
    </row>
    <row r="8" spans="1:8">
      <c r="A8" s="6" t="s">
        <v>49</v>
      </c>
      <c r="B8" s="6" t="s">
        <v>55</v>
      </c>
      <c r="C8" s="6" t="s">
        <v>51</v>
      </c>
      <c r="D8" s="6" t="s">
        <v>54</v>
      </c>
      <c r="E8" s="7">
        <v>48</v>
      </c>
      <c r="F8" s="6"/>
      <c r="G8" s="6"/>
      <c r="H8" s="6"/>
    </row>
    <row r="10" spans="1:8">
      <c r="A10" s="6" t="s">
        <v>56</v>
      </c>
      <c r="B10" s="6" t="s">
        <v>57</v>
      </c>
      <c r="C10" s="6" t="s">
        <v>51</v>
      </c>
      <c r="D10" s="6" t="s">
        <v>54</v>
      </c>
      <c r="E10" s="7">
        <v>46</v>
      </c>
      <c r="F10" s="6"/>
      <c r="G10" s="6"/>
      <c r="H10" s="8"/>
    </row>
    <row r="11" spans="1:8">
      <c r="A11" s="6" t="s">
        <v>56</v>
      </c>
      <c r="B11" s="6" t="s">
        <v>58</v>
      </c>
      <c r="C11" s="6" t="s">
        <v>59</v>
      </c>
      <c r="D11" s="6" t="s">
        <v>48</v>
      </c>
      <c r="E11" s="7">
        <v>64</v>
      </c>
      <c r="F11" s="6"/>
      <c r="G11" s="6"/>
      <c r="H11" s="6"/>
    </row>
    <row r="13" spans="1:8">
      <c r="A13" s="6" t="s">
        <v>60</v>
      </c>
      <c r="B13" s="6" t="s">
        <v>61</v>
      </c>
      <c r="C13" s="6" t="s">
        <v>62</v>
      </c>
      <c r="D13" s="6"/>
      <c r="E13" s="7">
        <v>1</v>
      </c>
      <c r="F13" s="6"/>
      <c r="G13" s="6"/>
      <c r="H13" s="8"/>
    </row>
    <row r="14" spans="1:8">
      <c r="A14" s="6" t="s">
        <v>60</v>
      </c>
      <c r="B14" s="6" t="s">
        <v>63</v>
      </c>
      <c r="C14" s="6" t="s">
        <v>51</v>
      </c>
      <c r="D14" s="6" t="s">
        <v>48</v>
      </c>
      <c r="E14" s="7">
        <v>34</v>
      </c>
      <c r="F14" s="6"/>
      <c r="G14" s="6"/>
      <c r="H14" s="6"/>
    </row>
    <row r="16" spans="1:8">
      <c r="A16" s="6" t="s">
        <v>64</v>
      </c>
      <c r="B16" s="6" t="s">
        <v>65</v>
      </c>
      <c r="C16" s="6" t="s">
        <v>62</v>
      </c>
      <c r="D16" s="6"/>
      <c r="E16" s="7">
        <v>2</v>
      </c>
      <c r="F16" s="6"/>
      <c r="G16" s="6"/>
      <c r="H16" s="8"/>
    </row>
    <row r="17" spans="1:8">
      <c r="A17" s="6" t="s">
        <v>64</v>
      </c>
      <c r="B17" s="6" t="s">
        <v>66</v>
      </c>
      <c r="C17" s="6" t="s">
        <v>59</v>
      </c>
      <c r="D17" s="6" t="s">
        <v>48</v>
      </c>
      <c r="E17" s="7">
        <v>61</v>
      </c>
      <c r="F17" s="6"/>
      <c r="G17" s="6"/>
      <c r="H17" s="6"/>
    </row>
    <row r="19" spans="1:8">
      <c r="A19" s="6" t="s">
        <v>67</v>
      </c>
      <c r="B19" s="6" t="s">
        <v>68</v>
      </c>
      <c r="C19" s="6" t="s">
        <v>69</v>
      </c>
      <c r="D19" s="6" t="s">
        <v>54</v>
      </c>
      <c r="E19" s="7">
        <v>255</v>
      </c>
      <c r="F19" s="6"/>
      <c r="G19" s="6"/>
    </row>
    <row r="20" spans="1:8">
      <c r="A20" s="6" t="s">
        <v>67</v>
      </c>
      <c r="B20" s="6" t="s">
        <v>70</v>
      </c>
      <c r="C20" s="6" t="s">
        <v>69</v>
      </c>
      <c r="D20" s="6" t="s">
        <v>54</v>
      </c>
      <c r="E20" s="7">
        <v>257</v>
      </c>
      <c r="F20" s="6"/>
      <c r="G20" s="6"/>
      <c r="H20" s="6"/>
    </row>
    <row r="22" spans="1:8">
      <c r="A22" s="6" t="s">
        <v>71</v>
      </c>
      <c r="B22" s="6" t="s">
        <v>72</v>
      </c>
      <c r="C22" s="6" t="s">
        <v>51</v>
      </c>
      <c r="D22" s="6" t="s">
        <v>54</v>
      </c>
      <c r="E22" s="7">
        <v>42</v>
      </c>
      <c r="F22" s="6"/>
      <c r="G22" s="6"/>
    </row>
    <row r="23" spans="1:8">
      <c r="A23" s="6" t="s">
        <v>71</v>
      </c>
      <c r="B23" s="6" t="s">
        <v>73</v>
      </c>
      <c r="C23" s="6" t="s">
        <v>47</v>
      </c>
      <c r="D23" s="6" t="s">
        <v>48</v>
      </c>
      <c r="E23" s="7">
        <v>120</v>
      </c>
      <c r="F23" s="6"/>
      <c r="G23" s="6"/>
    </row>
    <row r="24" spans="1:8">
      <c r="A24" s="6" t="s">
        <v>71</v>
      </c>
      <c r="B24" s="6" t="s">
        <v>74</v>
      </c>
      <c r="C24" s="6" t="s">
        <v>47</v>
      </c>
      <c r="D24" s="6" t="s">
        <v>54</v>
      </c>
      <c r="E24" s="7">
        <v>152</v>
      </c>
      <c r="F24" s="6"/>
      <c r="G24" s="6"/>
    </row>
    <row r="25" spans="1:8">
      <c r="A25" s="6" t="s">
        <v>71</v>
      </c>
      <c r="B25" s="6" t="s">
        <v>75</v>
      </c>
      <c r="C25" s="6" t="s">
        <v>47</v>
      </c>
      <c r="D25" s="6" t="s">
        <v>54</v>
      </c>
      <c r="E25" s="7">
        <v>154</v>
      </c>
      <c r="F25" s="6"/>
      <c r="G25" s="6"/>
      <c r="H25" s="6"/>
    </row>
    <row r="27" spans="1:8">
      <c r="A27" s="6" t="s">
        <v>76</v>
      </c>
      <c r="B27" s="6" t="s">
        <v>77</v>
      </c>
      <c r="C27" s="6" t="s">
        <v>51</v>
      </c>
      <c r="D27" s="6" t="s">
        <v>48</v>
      </c>
      <c r="E27" s="7">
        <v>27</v>
      </c>
      <c r="F27" s="6"/>
      <c r="G27" s="6"/>
    </row>
    <row r="28" spans="1:8">
      <c r="A28" s="6" t="s">
        <v>76</v>
      </c>
      <c r="B28" s="6" t="s">
        <v>78</v>
      </c>
      <c r="C28" s="6" t="s">
        <v>51</v>
      </c>
      <c r="D28" s="6" t="s">
        <v>48</v>
      </c>
      <c r="E28" s="7">
        <v>28</v>
      </c>
      <c r="F28" s="6"/>
      <c r="G28" s="6"/>
    </row>
    <row r="29" spans="1:8">
      <c r="A29" s="6" t="s">
        <v>76</v>
      </c>
      <c r="B29" s="6" t="s">
        <v>79</v>
      </c>
      <c r="C29" s="6" t="s">
        <v>51</v>
      </c>
      <c r="D29" s="6" t="s">
        <v>48</v>
      </c>
      <c r="E29" s="7">
        <v>29</v>
      </c>
      <c r="F29" s="6"/>
      <c r="G29" s="6"/>
      <c r="H29" s="6"/>
    </row>
    <row r="31" spans="1:8">
      <c r="A31" s="6" t="s">
        <v>80</v>
      </c>
      <c r="B31" s="6" t="s">
        <v>81</v>
      </c>
      <c r="C31" s="6" t="s">
        <v>69</v>
      </c>
      <c r="D31" s="6" t="s">
        <v>48</v>
      </c>
      <c r="E31" s="7">
        <v>207</v>
      </c>
      <c r="F31" s="6"/>
      <c r="G31" s="6"/>
    </row>
    <row r="32" spans="1:8">
      <c r="A32" s="6" t="s">
        <v>80</v>
      </c>
      <c r="B32" s="6" t="s">
        <v>82</v>
      </c>
      <c r="C32" s="6" t="s">
        <v>69</v>
      </c>
      <c r="D32" s="6" t="s">
        <v>48</v>
      </c>
      <c r="E32" s="7">
        <v>208</v>
      </c>
      <c r="F32" s="6"/>
      <c r="G32" s="6"/>
      <c r="H32" s="6"/>
    </row>
    <row r="34" spans="1:8">
      <c r="A34" s="6" t="s">
        <v>83</v>
      </c>
      <c r="B34" s="6" t="s">
        <v>84</v>
      </c>
      <c r="C34" s="6" t="s">
        <v>47</v>
      </c>
      <c r="D34" s="6" t="s">
        <v>48</v>
      </c>
      <c r="E34" s="7">
        <v>123</v>
      </c>
      <c r="F34" s="6"/>
      <c r="G34" s="6"/>
      <c r="H34" s="6"/>
    </row>
    <row r="36" spans="1:8">
      <c r="A36" s="6" t="s">
        <v>85</v>
      </c>
      <c r="B36" s="6" t="s">
        <v>86</v>
      </c>
      <c r="C36" s="6" t="s">
        <v>51</v>
      </c>
      <c r="D36" s="6" t="s">
        <v>48</v>
      </c>
      <c r="E36" s="7">
        <v>25</v>
      </c>
      <c r="F36" s="6"/>
      <c r="G36" s="6"/>
    </row>
    <row r="37" spans="1:8">
      <c r="A37" s="6" t="s">
        <v>85</v>
      </c>
      <c r="B37" s="6" t="s">
        <v>87</v>
      </c>
      <c r="C37" s="6" t="s">
        <v>51</v>
      </c>
      <c r="D37" s="6" t="s">
        <v>48</v>
      </c>
      <c r="E37" s="7">
        <v>26</v>
      </c>
      <c r="F37" s="6"/>
      <c r="G37" s="6"/>
    </row>
    <row r="38" spans="1:8">
      <c r="A38" s="6" t="s">
        <v>85</v>
      </c>
      <c r="B38" s="6" t="s">
        <v>88</v>
      </c>
      <c r="C38" s="6" t="s">
        <v>59</v>
      </c>
      <c r="D38" s="6" t="s">
        <v>48</v>
      </c>
      <c r="E38" s="7">
        <v>65</v>
      </c>
      <c r="F38" s="6"/>
      <c r="G38" s="6"/>
    </row>
    <row r="39" spans="1:8">
      <c r="A39" s="6" t="s">
        <v>85</v>
      </c>
      <c r="B39" s="6" t="s">
        <v>89</v>
      </c>
      <c r="C39" s="6" t="s">
        <v>47</v>
      </c>
      <c r="D39" s="6" t="s">
        <v>54</v>
      </c>
      <c r="E39" s="7">
        <v>163</v>
      </c>
      <c r="F39" s="6"/>
      <c r="G39" s="6"/>
      <c r="H39" s="6"/>
    </row>
    <row r="41" spans="1:8">
      <c r="A41" s="6" t="s">
        <v>90</v>
      </c>
      <c r="B41" s="6" t="s">
        <v>91</v>
      </c>
      <c r="C41" s="6" t="s">
        <v>69</v>
      </c>
      <c r="D41" s="6" t="s">
        <v>48</v>
      </c>
      <c r="E41" s="7">
        <v>206</v>
      </c>
      <c r="F41" s="6"/>
      <c r="G41" s="6"/>
      <c r="H41" s="6"/>
    </row>
    <row r="43" spans="1:8">
      <c r="A43" s="6" t="s">
        <v>92</v>
      </c>
      <c r="B43" s="6" t="s">
        <v>93</v>
      </c>
      <c r="C43" s="6" t="s">
        <v>69</v>
      </c>
      <c r="D43" s="6" t="s">
        <v>54</v>
      </c>
      <c r="E43" s="7">
        <v>256</v>
      </c>
      <c r="F43" s="6"/>
      <c r="G43" s="6"/>
    </row>
    <row r="44" spans="1:8">
      <c r="A44" s="6" t="s">
        <v>92</v>
      </c>
      <c r="B44" s="6" t="s">
        <v>94</v>
      </c>
      <c r="C44" s="6" t="s">
        <v>95</v>
      </c>
      <c r="D44" s="6" t="s">
        <v>48</v>
      </c>
      <c r="E44" s="7">
        <v>312</v>
      </c>
      <c r="F44" s="6"/>
      <c r="G44" s="6"/>
      <c r="H44" s="6"/>
    </row>
    <row r="46" spans="1:8">
      <c r="A46" s="6" t="s">
        <v>96</v>
      </c>
      <c r="B46" s="6" t="s">
        <v>97</v>
      </c>
      <c r="C46" s="6" t="s">
        <v>69</v>
      </c>
      <c r="D46" s="6" t="s">
        <v>54</v>
      </c>
      <c r="E46" s="7">
        <v>258</v>
      </c>
      <c r="F46" s="6"/>
      <c r="G46" s="6"/>
      <c r="H46" s="6"/>
    </row>
    <row r="48" spans="1:8">
      <c r="A48" s="6" t="s">
        <v>98</v>
      </c>
      <c r="B48" s="6" t="s">
        <v>99</v>
      </c>
      <c r="C48" s="6" t="s">
        <v>59</v>
      </c>
      <c r="D48" s="6" t="s">
        <v>48</v>
      </c>
      <c r="E48" s="7">
        <v>66</v>
      </c>
      <c r="F48" s="6"/>
      <c r="G48" s="6"/>
      <c r="H48" s="6"/>
    </row>
    <row r="50" spans="1:8">
      <c r="A50" s="6" t="s">
        <v>100</v>
      </c>
      <c r="B50" s="6" t="s">
        <v>101</v>
      </c>
      <c r="C50" s="6" t="s">
        <v>95</v>
      </c>
      <c r="D50" s="6" t="s">
        <v>48</v>
      </c>
      <c r="E50" s="7">
        <v>306</v>
      </c>
      <c r="F50" s="6"/>
      <c r="G50" s="6"/>
    </row>
    <row r="51" spans="1:8">
      <c r="A51" s="6" t="s">
        <v>100</v>
      </c>
      <c r="B51" s="6" t="s">
        <v>102</v>
      </c>
      <c r="C51" s="6" t="s">
        <v>95</v>
      </c>
      <c r="D51" s="6" t="s">
        <v>48</v>
      </c>
      <c r="E51" s="7">
        <v>308</v>
      </c>
      <c r="F51" s="6"/>
      <c r="G51" s="6"/>
    </row>
    <row r="52" spans="1:8">
      <c r="A52" s="6" t="s">
        <v>100</v>
      </c>
      <c r="B52" s="6" t="s">
        <v>103</v>
      </c>
      <c r="C52" s="6" t="s">
        <v>95</v>
      </c>
      <c r="D52" s="6" t="s">
        <v>48</v>
      </c>
      <c r="E52" s="7">
        <v>311</v>
      </c>
      <c r="F52" s="6"/>
      <c r="G52" s="6"/>
    </row>
    <row r="53" spans="1:8">
      <c r="A53" s="6" t="s">
        <v>100</v>
      </c>
      <c r="B53" s="6" t="s">
        <v>104</v>
      </c>
      <c r="C53" s="6" t="s">
        <v>95</v>
      </c>
      <c r="D53" s="6" t="s">
        <v>105</v>
      </c>
      <c r="E53" s="7">
        <v>596</v>
      </c>
      <c r="F53" s="6"/>
      <c r="G53" s="6"/>
      <c r="H53" s="6"/>
    </row>
    <row r="55" spans="1:8">
      <c r="A55" s="6" t="s">
        <v>106</v>
      </c>
      <c r="B55" s="6" t="s">
        <v>107</v>
      </c>
      <c r="C55" s="6" t="s">
        <v>51</v>
      </c>
      <c r="D55" s="6" t="s">
        <v>54</v>
      </c>
      <c r="E55" s="7">
        <v>44</v>
      </c>
      <c r="F55" s="6"/>
      <c r="G55" s="6"/>
    </row>
    <row r="56" spans="1:8">
      <c r="A56" s="6" t="s">
        <v>106</v>
      </c>
      <c r="B56" s="6" t="s">
        <v>108</v>
      </c>
      <c r="C56" s="6" t="s">
        <v>51</v>
      </c>
      <c r="D56" s="6" t="s">
        <v>54</v>
      </c>
      <c r="E56" s="7">
        <v>45</v>
      </c>
      <c r="F56" s="6"/>
      <c r="G56" s="6"/>
      <c r="H56" s="6"/>
    </row>
    <row r="58" spans="1:8">
      <c r="A58" s="6" t="s">
        <v>109</v>
      </c>
      <c r="B58" s="6" t="s">
        <v>110</v>
      </c>
      <c r="C58" s="6" t="s">
        <v>51</v>
      </c>
      <c r="D58" s="6" t="s">
        <v>48</v>
      </c>
      <c r="E58" s="7">
        <v>22</v>
      </c>
      <c r="F58" s="6"/>
      <c r="G58" s="6"/>
    </row>
    <row r="59" spans="1:8">
      <c r="A59" s="6" t="s">
        <v>109</v>
      </c>
      <c r="B59" s="6" t="s">
        <v>111</v>
      </c>
      <c r="C59" s="6" t="s">
        <v>51</v>
      </c>
      <c r="D59" s="6" t="s">
        <v>54</v>
      </c>
      <c r="E59" s="7">
        <v>41</v>
      </c>
      <c r="F59" s="6"/>
      <c r="G59" s="6"/>
      <c r="H59" s="6"/>
    </row>
    <row r="61" spans="1:8">
      <c r="A61" s="6" t="s">
        <v>112</v>
      </c>
      <c r="B61" s="6" t="s">
        <v>113</v>
      </c>
      <c r="C61" s="6" t="s">
        <v>51</v>
      </c>
      <c r="D61" s="6" t="s">
        <v>48</v>
      </c>
      <c r="E61" s="7">
        <v>21</v>
      </c>
      <c r="F61" s="6"/>
      <c r="G61" s="6"/>
    </row>
    <row r="62" spans="1:8">
      <c r="A62" s="6" t="s">
        <v>112</v>
      </c>
      <c r="B62" s="6" t="s">
        <v>114</v>
      </c>
      <c r="C62" s="6" t="s">
        <v>69</v>
      </c>
      <c r="D62" s="6" t="s">
        <v>115</v>
      </c>
      <c r="E62" s="7">
        <v>413</v>
      </c>
      <c r="F62" s="6"/>
      <c r="G62" s="6"/>
      <c r="H62" s="6"/>
    </row>
    <row r="64" spans="1:8">
      <c r="A64" s="6" t="s">
        <v>116</v>
      </c>
      <c r="B64" s="6" t="s">
        <v>117</v>
      </c>
      <c r="C64" s="6" t="s">
        <v>47</v>
      </c>
      <c r="D64" s="6" t="s">
        <v>48</v>
      </c>
      <c r="E64" s="7">
        <v>122</v>
      </c>
      <c r="F64" s="6"/>
      <c r="G64" s="6"/>
      <c r="H64" s="6"/>
    </row>
    <row r="66" spans="1:8">
      <c r="A66" s="6" t="s">
        <v>118</v>
      </c>
      <c r="B66" s="6" t="s">
        <v>119</v>
      </c>
      <c r="C66" s="6" t="s">
        <v>59</v>
      </c>
      <c r="D66" s="6" t="s">
        <v>48</v>
      </c>
      <c r="E66" s="7">
        <v>62</v>
      </c>
      <c r="F66" s="6"/>
      <c r="G66" s="6"/>
      <c r="H66" s="6"/>
    </row>
    <row r="67" spans="1:8">
      <c r="C67" s="8"/>
    </row>
    <row r="68" spans="1:8">
      <c r="A68" s="6" t="s">
        <v>120</v>
      </c>
      <c r="B68" s="6" t="s">
        <v>121</v>
      </c>
      <c r="C68" s="6" t="s">
        <v>69</v>
      </c>
      <c r="D68" s="6" t="s">
        <v>48</v>
      </c>
      <c r="E68" s="7">
        <v>204</v>
      </c>
      <c r="F68" s="6"/>
      <c r="G68" s="6"/>
    </row>
    <row r="69" spans="1:8">
      <c r="A69" s="6" t="s">
        <v>120</v>
      </c>
      <c r="B69" s="6" t="s">
        <v>122</v>
      </c>
      <c r="C69" s="6" t="s">
        <v>69</v>
      </c>
      <c r="D69" s="6" t="s">
        <v>48</v>
      </c>
      <c r="E69" s="7">
        <v>205</v>
      </c>
      <c r="F69" s="6"/>
      <c r="G69" s="6"/>
      <c r="H69" s="6"/>
    </row>
    <row r="71" spans="1:8">
      <c r="A71" s="6" t="s">
        <v>123</v>
      </c>
      <c r="B71" s="6" t="s">
        <v>124</v>
      </c>
      <c r="C71" s="6" t="s">
        <v>62</v>
      </c>
      <c r="D71" s="6"/>
      <c r="E71" s="7">
        <v>3</v>
      </c>
      <c r="F71" s="6"/>
      <c r="G71" s="6"/>
    </row>
    <row r="72" spans="1:8">
      <c r="A72" s="6" t="s">
        <v>123</v>
      </c>
      <c r="B72" s="6" t="s">
        <v>125</v>
      </c>
      <c r="C72" s="6" t="s">
        <v>51</v>
      </c>
      <c r="D72" s="6" t="s">
        <v>48</v>
      </c>
      <c r="E72" s="7">
        <v>24</v>
      </c>
      <c r="F72" s="6"/>
      <c r="G72" s="6"/>
      <c r="H72" s="6"/>
    </row>
    <row r="74" spans="1:8">
      <c r="A74" s="6" t="s">
        <v>126</v>
      </c>
      <c r="B74" s="6" t="s">
        <v>127</v>
      </c>
      <c r="C74" s="6" t="s">
        <v>51</v>
      </c>
      <c r="D74" s="6" t="s">
        <v>54</v>
      </c>
      <c r="E74" s="7">
        <v>43</v>
      </c>
      <c r="F74" s="6"/>
      <c r="G74" s="6"/>
    </row>
    <row r="75" spans="1:8">
      <c r="A75" s="6" t="s">
        <v>126</v>
      </c>
      <c r="B75" s="6" t="s">
        <v>128</v>
      </c>
      <c r="C75" s="6" t="s">
        <v>47</v>
      </c>
      <c r="D75" s="6" t="s">
        <v>115</v>
      </c>
      <c r="E75" s="7">
        <v>465</v>
      </c>
      <c r="F75" s="6"/>
      <c r="G75" s="6"/>
      <c r="H75" s="6"/>
    </row>
    <row r="77" spans="1:8">
      <c r="A77" s="6" t="s">
        <v>129</v>
      </c>
      <c r="B77" s="6" t="s">
        <v>130</v>
      </c>
      <c r="C77" s="6" t="s">
        <v>62</v>
      </c>
      <c r="D77" s="6"/>
      <c r="E77" s="7">
        <v>5</v>
      </c>
      <c r="F77" s="6"/>
      <c r="G77" s="6"/>
    </row>
    <row r="78" spans="1:8">
      <c r="A78" s="6" t="s">
        <v>129</v>
      </c>
      <c r="B78" s="6" t="s">
        <v>131</v>
      </c>
      <c r="C78" s="6" t="s">
        <v>51</v>
      </c>
      <c r="D78" s="6" t="s">
        <v>48</v>
      </c>
      <c r="E78" s="7">
        <v>31</v>
      </c>
      <c r="F78" s="6"/>
      <c r="G78" s="6"/>
    </row>
    <row r="79" spans="1:8">
      <c r="A79" s="6" t="s">
        <v>129</v>
      </c>
      <c r="B79" s="6" t="s">
        <v>132</v>
      </c>
      <c r="C79" s="6" t="s">
        <v>51</v>
      </c>
      <c r="D79" s="6" t="s">
        <v>48</v>
      </c>
      <c r="E79" s="7">
        <v>32</v>
      </c>
      <c r="F79" s="6"/>
      <c r="G79" s="6"/>
    </row>
    <row r="80" spans="1:8">
      <c r="A80" s="6" t="s">
        <v>129</v>
      </c>
      <c r="B80" s="6" t="s">
        <v>133</v>
      </c>
      <c r="C80" s="6" t="s">
        <v>51</v>
      </c>
      <c r="D80" s="6" t="s">
        <v>54</v>
      </c>
      <c r="E80" s="7">
        <v>49</v>
      </c>
      <c r="F80" s="6"/>
      <c r="G80" s="6"/>
    </row>
    <row r="81" spans="1:8">
      <c r="A81" s="6" t="s">
        <v>129</v>
      </c>
      <c r="B81" s="6" t="s">
        <v>134</v>
      </c>
      <c r="C81" s="6" t="s">
        <v>59</v>
      </c>
      <c r="D81" s="6" t="s">
        <v>54</v>
      </c>
      <c r="E81" s="7">
        <v>197</v>
      </c>
      <c r="F81" s="6"/>
      <c r="G81" s="6"/>
      <c r="H81" s="6"/>
    </row>
    <row r="83" spans="1:8">
      <c r="A83" s="6" t="s">
        <v>135</v>
      </c>
      <c r="B83" s="6" t="s">
        <v>136</v>
      </c>
      <c r="C83" s="6" t="s">
        <v>95</v>
      </c>
      <c r="D83" s="6" t="s">
        <v>48</v>
      </c>
      <c r="E83" s="7">
        <v>313</v>
      </c>
      <c r="F83" s="6"/>
      <c r="G83" s="6"/>
    </row>
    <row r="84" spans="1:8">
      <c r="A84" s="6" t="s">
        <v>135</v>
      </c>
      <c r="B84" s="6" t="s">
        <v>137</v>
      </c>
      <c r="C84" s="6" t="s">
        <v>95</v>
      </c>
      <c r="D84" s="6" t="s">
        <v>48</v>
      </c>
      <c r="E84" s="7">
        <v>314</v>
      </c>
      <c r="F84" s="6"/>
      <c r="G84" s="6"/>
    </row>
    <row r="85" spans="1:8">
      <c r="A85" s="6" t="s">
        <v>135</v>
      </c>
      <c r="B85" s="6" t="s">
        <v>138</v>
      </c>
      <c r="C85" s="6" t="s">
        <v>95</v>
      </c>
      <c r="D85" s="6" t="s">
        <v>139</v>
      </c>
      <c r="E85" s="7">
        <v>561</v>
      </c>
      <c r="F85" s="6"/>
      <c r="G85" s="6"/>
      <c r="H85" s="6"/>
    </row>
    <row r="87" spans="1:8">
      <c r="A87" s="6" t="s">
        <v>140</v>
      </c>
      <c r="B87" s="6" t="s">
        <v>141</v>
      </c>
      <c r="C87" s="6" t="s">
        <v>69</v>
      </c>
      <c r="D87" s="6" t="s">
        <v>48</v>
      </c>
      <c r="E87" s="7">
        <v>203</v>
      </c>
      <c r="F87" s="6"/>
      <c r="G87" s="6"/>
    </row>
    <row r="88" spans="1:8">
      <c r="A88" s="6" t="s">
        <v>140</v>
      </c>
      <c r="B88" s="6" t="s">
        <v>142</v>
      </c>
      <c r="C88" s="6" t="s">
        <v>69</v>
      </c>
      <c r="D88" s="6" t="s">
        <v>115</v>
      </c>
      <c r="E88" s="7">
        <v>414</v>
      </c>
      <c r="F88" s="6"/>
      <c r="G88" s="6"/>
    </row>
    <row r="89" spans="1:8">
      <c r="A89" s="6" t="s">
        <v>140</v>
      </c>
      <c r="B89" s="6" t="s">
        <v>143</v>
      </c>
      <c r="C89" s="6" t="s">
        <v>95</v>
      </c>
      <c r="D89" s="6" t="s">
        <v>139</v>
      </c>
      <c r="E89" s="7">
        <v>560</v>
      </c>
      <c r="F89" s="6"/>
      <c r="G89" s="6"/>
    </row>
    <row r="90" spans="1:8">
      <c r="A90" s="6" t="s">
        <v>140</v>
      </c>
      <c r="B90" s="6" t="s">
        <v>144</v>
      </c>
      <c r="C90" s="6" t="s">
        <v>95</v>
      </c>
      <c r="D90" s="6" t="s">
        <v>105</v>
      </c>
      <c r="E90" s="7">
        <v>595</v>
      </c>
      <c r="F90" s="6"/>
      <c r="G90" s="6"/>
      <c r="H90" s="6"/>
    </row>
    <row r="92" spans="1:8">
      <c r="A92" s="6" t="s">
        <v>145</v>
      </c>
      <c r="B92" s="6" t="s">
        <v>146</v>
      </c>
      <c r="C92" s="6" t="s">
        <v>59</v>
      </c>
      <c r="D92" s="6" t="s">
        <v>48</v>
      </c>
      <c r="E92" s="7">
        <v>63</v>
      </c>
      <c r="F92" s="6"/>
      <c r="G92" s="6"/>
      <c r="H92" s="6"/>
    </row>
    <row r="94" spans="1:8">
      <c r="A94" s="6" t="s">
        <v>147</v>
      </c>
      <c r="B94" s="6" t="s">
        <v>148</v>
      </c>
      <c r="C94" s="6" t="s">
        <v>62</v>
      </c>
      <c r="D94" s="6"/>
      <c r="E94" s="7">
        <v>4</v>
      </c>
      <c r="F94" s="6"/>
      <c r="G94" s="6"/>
    </row>
    <row r="95" spans="1:8">
      <c r="A95" s="6" t="s">
        <v>147</v>
      </c>
      <c r="B95" s="6" t="s">
        <v>149</v>
      </c>
      <c r="C95" s="6" t="s">
        <v>51</v>
      </c>
      <c r="D95" s="6" t="s">
        <v>48</v>
      </c>
      <c r="E95" s="7">
        <v>23</v>
      </c>
      <c r="F95" s="6"/>
      <c r="G95" s="6"/>
    </row>
    <row r="96" spans="1:8">
      <c r="A96" s="6" t="s">
        <v>147</v>
      </c>
      <c r="B96" s="6" t="s">
        <v>150</v>
      </c>
      <c r="C96" s="6" t="s">
        <v>51</v>
      </c>
      <c r="D96" s="6" t="s">
        <v>48</v>
      </c>
      <c r="E96" s="7">
        <v>35</v>
      </c>
      <c r="F96" s="6"/>
      <c r="G96" s="6"/>
    </row>
    <row r="97" spans="1:8">
      <c r="A97" s="6" t="s">
        <v>147</v>
      </c>
      <c r="B97" s="6" t="s">
        <v>151</v>
      </c>
      <c r="C97" s="6" t="s">
        <v>47</v>
      </c>
      <c r="D97" s="6" t="s">
        <v>48</v>
      </c>
      <c r="E97" s="7">
        <v>119</v>
      </c>
      <c r="F97" s="6"/>
      <c r="G97" s="6"/>
    </row>
    <row r="98" spans="1:8">
      <c r="A98" s="6" t="s">
        <v>147</v>
      </c>
      <c r="B98" s="6" t="s">
        <v>152</v>
      </c>
      <c r="C98" s="6" t="s">
        <v>69</v>
      </c>
      <c r="D98" s="6" t="s">
        <v>48</v>
      </c>
      <c r="E98" s="7">
        <v>209</v>
      </c>
      <c r="F98" s="6"/>
      <c r="G98" s="6"/>
      <c r="H98" s="6"/>
    </row>
    <row r="100" spans="1:8" ht="15.75" thickBot="1"/>
    <row r="101" spans="1:8" ht="47.25" thickBot="1">
      <c r="A101" s="1" t="s">
        <v>153</v>
      </c>
      <c r="B101" s="2"/>
      <c r="C101" s="2"/>
      <c r="D101" s="2"/>
      <c r="E101" s="9"/>
    </row>
    <row r="103" spans="1:8">
      <c r="A103" s="6" t="s">
        <v>154</v>
      </c>
      <c r="B103" s="6" t="s">
        <v>155</v>
      </c>
      <c r="C103" s="6" t="s">
        <v>156</v>
      </c>
      <c r="D103" s="6" t="s">
        <v>48</v>
      </c>
      <c r="E103" s="7">
        <v>801</v>
      </c>
      <c r="F103" s="6"/>
      <c r="G103" s="6"/>
    </row>
    <row r="104" spans="1:8">
      <c r="A104" s="6" t="s">
        <v>154</v>
      </c>
      <c r="B104" s="6" t="s">
        <v>157</v>
      </c>
      <c r="C104" s="6" t="s">
        <v>156</v>
      </c>
      <c r="D104" s="6" t="s">
        <v>48</v>
      </c>
      <c r="E104" s="7">
        <v>803</v>
      </c>
      <c r="F104" s="6"/>
      <c r="G104" s="6"/>
      <c r="H104" s="6"/>
    </row>
    <row r="106" spans="1:8">
      <c r="A106" s="6" t="s">
        <v>158</v>
      </c>
      <c r="B106" s="6" t="s">
        <v>159</v>
      </c>
      <c r="C106" s="6" t="s">
        <v>160</v>
      </c>
      <c r="D106" s="6" t="s">
        <v>48</v>
      </c>
      <c r="E106" s="7">
        <v>771</v>
      </c>
      <c r="F106" s="6"/>
      <c r="G106" s="6"/>
      <c r="H106" s="6"/>
    </row>
    <row r="108" spans="1:8">
      <c r="A108" s="6" t="s">
        <v>161</v>
      </c>
      <c r="B108" s="6" t="s">
        <v>162</v>
      </c>
      <c r="C108" s="6" t="s">
        <v>156</v>
      </c>
      <c r="D108" s="6" t="s">
        <v>139</v>
      </c>
      <c r="E108" s="7">
        <v>243</v>
      </c>
      <c r="F108" s="6"/>
      <c r="G108" s="6"/>
    </row>
    <row r="109" spans="1:8">
      <c r="A109" s="6" t="s">
        <v>161</v>
      </c>
      <c r="B109" s="6" t="s">
        <v>163</v>
      </c>
      <c r="C109" s="6" t="s">
        <v>156</v>
      </c>
      <c r="D109" s="6" t="s">
        <v>48</v>
      </c>
      <c r="E109" s="7">
        <v>802</v>
      </c>
      <c r="F109" s="6"/>
      <c r="G109" s="6"/>
    </row>
    <row r="110" spans="1:8">
      <c r="A110" s="6" t="s">
        <v>161</v>
      </c>
      <c r="B110" s="6" t="s">
        <v>164</v>
      </c>
      <c r="C110" s="6" t="s">
        <v>160</v>
      </c>
      <c r="D110" s="6" t="s">
        <v>139</v>
      </c>
      <c r="E110" s="7">
        <v>628</v>
      </c>
      <c r="F110" s="6"/>
      <c r="G110" s="6"/>
    </row>
    <row r="111" spans="1:8">
      <c r="A111" s="6" t="s">
        <v>161</v>
      </c>
      <c r="B111" s="6" t="s">
        <v>165</v>
      </c>
      <c r="C111" s="6" t="s">
        <v>160</v>
      </c>
      <c r="D111" s="6" t="s">
        <v>139</v>
      </c>
      <c r="E111" s="7">
        <v>629</v>
      </c>
      <c r="F111" s="6"/>
      <c r="G111" s="6"/>
    </row>
    <row r="112" spans="1:8">
      <c r="A112" s="6" t="s">
        <v>161</v>
      </c>
      <c r="B112" s="6" t="s">
        <v>166</v>
      </c>
      <c r="C112" s="6" t="s">
        <v>160</v>
      </c>
      <c r="D112" s="6" t="s">
        <v>48</v>
      </c>
      <c r="E112" s="7">
        <v>770</v>
      </c>
      <c r="F112" s="6"/>
      <c r="G112" s="6"/>
      <c r="H112" s="6"/>
    </row>
    <row r="114" spans="1:8">
      <c r="A114" s="6" t="s">
        <v>167</v>
      </c>
      <c r="B114" s="6" t="s">
        <v>168</v>
      </c>
      <c r="C114" s="6" t="s">
        <v>160</v>
      </c>
      <c r="D114" s="6" t="s">
        <v>48</v>
      </c>
      <c r="E114" s="7">
        <v>772</v>
      </c>
      <c r="F114" s="6"/>
      <c r="G114" s="6"/>
      <c r="H114" s="6"/>
    </row>
    <row r="116" spans="1:8">
      <c r="A116" s="6" t="s">
        <v>169</v>
      </c>
      <c r="B116" s="6" t="s">
        <v>170</v>
      </c>
      <c r="C116" s="6" t="s">
        <v>160</v>
      </c>
      <c r="D116" s="6" t="s">
        <v>48</v>
      </c>
      <c r="E116" s="7">
        <v>769</v>
      </c>
      <c r="F116" s="6"/>
      <c r="G116" s="6"/>
    </row>
    <row r="117" spans="1:8">
      <c r="A117" s="6" t="s">
        <v>169</v>
      </c>
      <c r="B117" s="6" t="s">
        <v>171</v>
      </c>
      <c r="C117" s="6" t="s">
        <v>160</v>
      </c>
      <c r="D117" s="6" t="s">
        <v>48</v>
      </c>
      <c r="E117" s="7">
        <v>773</v>
      </c>
      <c r="F117" s="6"/>
      <c r="G117" s="6"/>
      <c r="H117" s="6"/>
    </row>
    <row r="119" spans="1:8">
      <c r="A119" s="6" t="s">
        <v>172</v>
      </c>
      <c r="B119" s="6" t="s">
        <v>173</v>
      </c>
      <c r="C119" s="6" t="s">
        <v>160</v>
      </c>
      <c r="D119" s="6" t="s">
        <v>48</v>
      </c>
      <c r="E119" s="7">
        <v>778</v>
      </c>
      <c r="F119" s="6"/>
      <c r="G119" s="6"/>
    </row>
    <row r="120" spans="1:8">
      <c r="A120" s="6" t="s">
        <v>172</v>
      </c>
      <c r="B120" s="6" t="s">
        <v>174</v>
      </c>
      <c r="C120" s="6" t="s">
        <v>160</v>
      </c>
      <c r="D120" s="6" t="s">
        <v>48</v>
      </c>
      <c r="E120" s="7">
        <v>779</v>
      </c>
      <c r="F120" s="6"/>
      <c r="G120" s="6"/>
    </row>
    <row r="121" spans="1:8">
      <c r="A121" s="6" t="s">
        <v>172</v>
      </c>
      <c r="B121" s="6" t="s">
        <v>175</v>
      </c>
      <c r="C121" s="6" t="s">
        <v>160</v>
      </c>
      <c r="D121" s="6" t="s">
        <v>48</v>
      </c>
      <c r="E121" s="7">
        <v>780</v>
      </c>
      <c r="F121" s="6"/>
      <c r="G121" s="6"/>
    </row>
    <row r="122" spans="1:8">
      <c r="A122" s="6" t="s">
        <v>172</v>
      </c>
      <c r="B122" s="6" t="s">
        <v>176</v>
      </c>
      <c r="C122" s="6" t="s">
        <v>160</v>
      </c>
      <c r="D122" s="6" t="s">
        <v>48</v>
      </c>
      <c r="E122" s="7">
        <v>782</v>
      </c>
      <c r="F122" s="6"/>
      <c r="G122" s="6"/>
      <c r="H122" s="6"/>
    </row>
    <row r="124" spans="1:8">
      <c r="A124" s="6" t="s">
        <v>177</v>
      </c>
      <c r="B124" s="6" t="s">
        <v>178</v>
      </c>
      <c r="C124" s="6" t="s">
        <v>160</v>
      </c>
      <c r="D124" s="6" t="s">
        <v>48</v>
      </c>
      <c r="E124" s="7">
        <v>775</v>
      </c>
      <c r="F124" s="6"/>
      <c r="G124" s="6"/>
    </row>
    <row r="125" spans="1:8">
      <c r="A125" s="6" t="s">
        <v>177</v>
      </c>
      <c r="B125" s="6" t="s">
        <v>179</v>
      </c>
      <c r="C125" s="6" t="s">
        <v>160</v>
      </c>
      <c r="D125" s="6" t="s">
        <v>48</v>
      </c>
      <c r="E125" s="7">
        <v>776</v>
      </c>
      <c r="F125" s="6"/>
      <c r="G125" s="6"/>
    </row>
    <row r="126" spans="1:8">
      <c r="A126" s="6" t="s">
        <v>177</v>
      </c>
      <c r="B126" s="6" t="s">
        <v>180</v>
      </c>
      <c r="C126" s="6" t="s">
        <v>160</v>
      </c>
      <c r="D126" s="6" t="s">
        <v>48</v>
      </c>
      <c r="E126" s="7">
        <v>777</v>
      </c>
      <c r="F126" s="6"/>
      <c r="G126" s="6"/>
      <c r="H126" s="6"/>
    </row>
    <row r="128" spans="1:8">
      <c r="A128" s="6" t="s">
        <v>181</v>
      </c>
      <c r="B128" s="6" t="s">
        <v>182</v>
      </c>
      <c r="C128" s="6" t="s">
        <v>160</v>
      </c>
      <c r="D128" s="6" t="s">
        <v>139</v>
      </c>
      <c r="E128" s="7">
        <v>630</v>
      </c>
      <c r="F128" s="6"/>
      <c r="G128" s="6"/>
    </row>
    <row r="129" spans="1:8">
      <c r="A129" s="6" t="s">
        <v>181</v>
      </c>
      <c r="B129" s="6" t="s">
        <v>183</v>
      </c>
      <c r="C129" s="6" t="s">
        <v>160</v>
      </c>
      <c r="D129" s="6" t="s">
        <v>48</v>
      </c>
      <c r="E129" s="7">
        <v>774</v>
      </c>
      <c r="F129" s="6"/>
      <c r="G129" s="6"/>
      <c r="H129" s="6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8"/>
  <sheetViews>
    <sheetView workbookViewId="0">
      <selection activeCell="A4" sqref="A4:N4"/>
    </sheetView>
  </sheetViews>
  <sheetFormatPr defaultRowHeight="15"/>
  <cols>
    <col min="1" max="1" width="31.140625" style="14" bestFit="1" customWidth="1"/>
    <col min="2" max="2" width="2.7109375" style="14" customWidth="1"/>
    <col min="3" max="3" width="5.42578125" style="14" customWidth="1"/>
    <col min="4" max="4" width="4" style="14" customWidth="1"/>
    <col min="5" max="5" width="8" style="14" customWidth="1"/>
    <col min="6" max="8" width="7" style="14" customWidth="1"/>
    <col min="9" max="9" width="5.140625" style="14" customWidth="1"/>
    <col min="10" max="10" width="6.28515625" style="14" customWidth="1"/>
    <col min="11" max="11" width="7.28515625" style="14" customWidth="1"/>
    <col min="12" max="12" width="6.42578125" style="14" customWidth="1"/>
    <col min="13" max="13" width="7.7109375" style="14" customWidth="1"/>
    <col min="14" max="14" width="7.140625" style="14" customWidth="1"/>
    <col min="15" max="15" width="4.5703125" style="14" customWidth="1"/>
    <col min="16" max="16384" width="9.140625" style="14"/>
  </cols>
  <sheetData>
    <row r="1" spans="1:14">
      <c r="A1" s="14" t="s">
        <v>244</v>
      </c>
    </row>
    <row r="2" spans="1:14">
      <c r="A2" s="14" t="s">
        <v>245</v>
      </c>
    </row>
    <row r="3" spans="1:14">
      <c r="A3" s="33">
        <v>41615</v>
      </c>
    </row>
    <row r="4" spans="1:14" ht="21">
      <c r="A4" s="69" t="s">
        <v>246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6" spans="1:14">
      <c r="A6" s="14" t="s">
        <v>247</v>
      </c>
    </row>
    <row r="7" spans="1:14">
      <c r="A7" s="14" t="s">
        <v>248</v>
      </c>
    </row>
    <row r="8" spans="1:14" ht="15.75" thickBot="1">
      <c r="A8" s="71" t="s">
        <v>10</v>
      </c>
      <c r="B8" s="71"/>
      <c r="C8" s="34" t="s">
        <v>249</v>
      </c>
      <c r="D8" s="34" t="s">
        <v>697</v>
      </c>
      <c r="E8" s="34" t="s">
        <v>13</v>
      </c>
      <c r="F8" s="34" t="s">
        <v>14</v>
      </c>
      <c r="G8" s="34" t="s">
        <v>250</v>
      </c>
      <c r="H8" s="34" t="s">
        <v>251</v>
      </c>
      <c r="I8" s="34" t="s">
        <v>252</v>
      </c>
      <c r="J8" s="34" t="s">
        <v>696</v>
      </c>
      <c r="K8" s="34" t="s">
        <v>254</v>
      </c>
      <c r="L8" s="34" t="s">
        <v>695</v>
      </c>
      <c r="M8" s="34" t="s">
        <v>256</v>
      </c>
      <c r="N8" s="34" t="s">
        <v>257</v>
      </c>
    </row>
    <row r="9" spans="1:14">
      <c r="A9" s="61">
        <v>1</v>
      </c>
      <c r="B9" s="35">
        <v>30</v>
      </c>
      <c r="C9" s="35">
        <v>1</v>
      </c>
      <c r="D9" s="35">
        <v>6</v>
      </c>
      <c r="E9" s="36">
        <v>0.25</v>
      </c>
      <c r="F9" s="36">
        <v>0.33387731481481481</v>
      </c>
      <c r="G9" s="36">
        <v>0.33550925925925923</v>
      </c>
      <c r="H9" s="36">
        <v>1.6319444444444445E-3</v>
      </c>
      <c r="I9" s="35"/>
      <c r="J9" s="35" t="s">
        <v>258</v>
      </c>
      <c r="K9" s="35" t="s">
        <v>259</v>
      </c>
      <c r="L9" s="35" t="s">
        <v>259</v>
      </c>
      <c r="M9" s="36">
        <v>1.6319444444444445E-3</v>
      </c>
      <c r="N9" s="37">
        <v>1.7824074074074072E-3</v>
      </c>
    </row>
    <row r="10" spans="1:14">
      <c r="A10" s="38" t="s">
        <v>50</v>
      </c>
      <c r="C10" s="34">
        <v>2</v>
      </c>
      <c r="D10" s="34">
        <v>2</v>
      </c>
      <c r="E10" s="39">
        <v>0.36328703703703707</v>
      </c>
      <c r="F10" s="39">
        <v>0.42752314814814812</v>
      </c>
      <c r="G10" s="39">
        <v>0.42922453703703706</v>
      </c>
      <c r="H10" s="39">
        <v>1.7013888888888892E-3</v>
      </c>
      <c r="I10" s="34"/>
      <c r="J10" s="34" t="s">
        <v>260</v>
      </c>
      <c r="K10" s="34" t="s">
        <v>261</v>
      </c>
      <c r="L10" s="34" t="s">
        <v>262</v>
      </c>
      <c r="M10" s="39">
        <v>3.3333333333333335E-3</v>
      </c>
      <c r="N10" s="40">
        <v>3.0092592592592595E-4</v>
      </c>
    </row>
    <row r="11" spans="1:14">
      <c r="A11" s="38" t="s">
        <v>263</v>
      </c>
      <c r="C11" s="34">
        <v>3</v>
      </c>
      <c r="D11" s="34">
        <v>1</v>
      </c>
      <c r="E11" s="39">
        <v>0.45700231481481479</v>
      </c>
      <c r="F11" s="39">
        <v>0.5181365740740741</v>
      </c>
      <c r="G11" s="39">
        <v>0.52003472222222225</v>
      </c>
      <c r="H11" s="39">
        <v>1.8981481481481482E-3</v>
      </c>
      <c r="I11" s="34"/>
      <c r="J11" s="34" t="s">
        <v>264</v>
      </c>
      <c r="K11" s="34" t="s">
        <v>265</v>
      </c>
      <c r="L11" s="34" t="s">
        <v>266</v>
      </c>
      <c r="M11" s="39">
        <v>5.2314814814814819E-3</v>
      </c>
      <c r="N11" s="40">
        <v>0</v>
      </c>
    </row>
    <row r="12" spans="1:14">
      <c r="A12" s="41" t="s">
        <v>267</v>
      </c>
      <c r="C12" s="34">
        <v>4</v>
      </c>
      <c r="D12" s="34">
        <v>1</v>
      </c>
      <c r="E12" s="39">
        <v>0.54781250000000004</v>
      </c>
      <c r="F12" s="39">
        <v>0.60517361111111112</v>
      </c>
      <c r="G12" s="39">
        <v>0.60768518518518522</v>
      </c>
      <c r="H12" s="39">
        <v>2.5115740740740741E-3</v>
      </c>
      <c r="I12" s="34"/>
      <c r="J12" s="34" t="s">
        <v>268</v>
      </c>
      <c r="K12" s="34" t="s">
        <v>269</v>
      </c>
      <c r="L12" s="34" t="s">
        <v>270</v>
      </c>
      <c r="M12" s="39">
        <v>7.743055555555556E-3</v>
      </c>
      <c r="N12" s="40">
        <v>0</v>
      </c>
    </row>
    <row r="13" spans="1:14" ht="15.75" thickBot="1">
      <c r="A13" s="42"/>
      <c r="B13" s="43"/>
      <c r="C13" s="43">
        <v>5</v>
      </c>
      <c r="D13" s="43">
        <v>1</v>
      </c>
      <c r="E13" s="44">
        <v>0.63546296296296301</v>
      </c>
      <c r="F13" s="44">
        <v>0.66782407407407407</v>
      </c>
      <c r="G13" s="44">
        <v>0.67535879629629625</v>
      </c>
      <c r="H13" s="44">
        <v>7.5347222222222213E-3</v>
      </c>
      <c r="I13" s="43"/>
      <c r="J13" s="43" t="s">
        <v>271</v>
      </c>
      <c r="K13" s="43" t="s">
        <v>271</v>
      </c>
      <c r="L13" s="43" t="s">
        <v>267</v>
      </c>
      <c r="M13" s="43"/>
      <c r="N13" s="45">
        <v>0</v>
      </c>
    </row>
    <row r="14" spans="1:14" ht="15.75" thickBot="1">
      <c r="A14" s="70"/>
      <c r="B14" s="70"/>
    </row>
    <row r="15" spans="1:14">
      <c r="A15" s="61">
        <v>2</v>
      </c>
      <c r="B15" s="35">
        <v>23</v>
      </c>
      <c r="C15" s="35">
        <v>1</v>
      </c>
      <c r="D15" s="35">
        <v>4</v>
      </c>
      <c r="E15" s="36">
        <v>0.25</v>
      </c>
      <c r="F15" s="36">
        <v>0.33351851851851855</v>
      </c>
      <c r="G15" s="36">
        <v>0.33481481481481484</v>
      </c>
      <c r="H15" s="36">
        <v>1.2962962962962963E-3</v>
      </c>
      <c r="I15" s="35"/>
      <c r="J15" s="35" t="s">
        <v>272</v>
      </c>
      <c r="K15" s="35" t="s">
        <v>273</v>
      </c>
      <c r="L15" s="35" t="s">
        <v>273</v>
      </c>
      <c r="M15" s="36">
        <v>1.2962962962962963E-3</v>
      </c>
      <c r="N15" s="37">
        <v>1.0879629629629629E-3</v>
      </c>
    </row>
    <row r="16" spans="1:14">
      <c r="A16" s="38" t="s">
        <v>149</v>
      </c>
      <c r="C16" s="34">
        <v>2</v>
      </c>
      <c r="D16" s="34">
        <v>3</v>
      </c>
      <c r="E16" s="39">
        <v>0.36259259259259258</v>
      </c>
      <c r="F16" s="39">
        <v>0.42124999999999996</v>
      </c>
      <c r="G16" s="39">
        <v>0.4296875</v>
      </c>
      <c r="H16" s="39">
        <v>8.4375000000000006E-3</v>
      </c>
      <c r="I16" s="34"/>
      <c r="J16" s="34" t="s">
        <v>274</v>
      </c>
      <c r="K16" s="34" t="s">
        <v>275</v>
      </c>
      <c r="L16" s="34" t="s">
        <v>276</v>
      </c>
      <c r="M16" s="39">
        <v>9.7337962962962977E-3</v>
      </c>
      <c r="N16" s="40">
        <v>7.6388888888888893E-4</v>
      </c>
    </row>
    <row r="17" spans="1:14">
      <c r="A17" s="38" t="s">
        <v>277</v>
      </c>
      <c r="C17" s="34">
        <v>3</v>
      </c>
      <c r="D17" s="34">
        <v>2</v>
      </c>
      <c r="E17" s="39">
        <v>0.45746527777777773</v>
      </c>
      <c r="F17" s="39">
        <v>0.51864583333333336</v>
      </c>
      <c r="G17" s="39">
        <v>0.52038194444444441</v>
      </c>
      <c r="H17" s="39">
        <v>1.736111111111111E-3</v>
      </c>
      <c r="I17" s="34"/>
      <c r="J17" s="34" t="s">
        <v>278</v>
      </c>
      <c r="K17" s="34" t="s">
        <v>279</v>
      </c>
      <c r="L17" s="34" t="s">
        <v>280</v>
      </c>
      <c r="M17" s="39">
        <v>1.1469907407407408E-2</v>
      </c>
      <c r="N17" s="40">
        <v>3.4722222222222224E-4</v>
      </c>
    </row>
    <row r="18" spans="1:14">
      <c r="A18" s="41" t="s">
        <v>281</v>
      </c>
      <c r="C18" s="34">
        <v>4</v>
      </c>
      <c r="D18" s="34">
        <v>2</v>
      </c>
      <c r="E18" s="39">
        <v>0.5481597222222222</v>
      </c>
      <c r="F18" s="39">
        <v>0.60709490740740735</v>
      </c>
      <c r="G18" s="39">
        <v>0.60939814814814819</v>
      </c>
      <c r="H18" s="39">
        <v>2.3032407407407407E-3</v>
      </c>
      <c r="I18" s="34"/>
      <c r="J18" s="34" t="s">
        <v>282</v>
      </c>
      <c r="K18" s="34" t="s">
        <v>283</v>
      </c>
      <c r="L18" s="34" t="s">
        <v>284</v>
      </c>
      <c r="M18" s="39">
        <v>1.3773148148148147E-2</v>
      </c>
      <c r="N18" s="40">
        <v>1.712962962962963E-3</v>
      </c>
    </row>
    <row r="19" spans="1:14" ht="15.75" thickBot="1">
      <c r="A19" s="42"/>
      <c r="B19" s="43"/>
      <c r="C19" s="43">
        <v>5</v>
      </c>
      <c r="D19" s="43">
        <v>2</v>
      </c>
      <c r="E19" s="44">
        <v>0.63717592592592587</v>
      </c>
      <c r="F19" s="44">
        <v>0.67343750000000002</v>
      </c>
      <c r="G19" s="44">
        <v>0.68260416666666668</v>
      </c>
      <c r="H19" s="44">
        <v>9.1666666666666667E-3</v>
      </c>
      <c r="I19" s="43"/>
      <c r="J19" s="43" t="s">
        <v>285</v>
      </c>
      <c r="K19" s="43" t="s">
        <v>285</v>
      </c>
      <c r="L19" s="43" t="s">
        <v>281</v>
      </c>
      <c r="M19" s="43"/>
      <c r="N19" s="45">
        <v>5.6134259259259271E-3</v>
      </c>
    </row>
    <row r="20" spans="1:14" ht="15.75" thickBot="1">
      <c r="A20" s="70"/>
      <c r="B20" s="70"/>
    </row>
    <row r="21" spans="1:14">
      <c r="A21" s="61">
        <v>3</v>
      </c>
      <c r="B21" s="35">
        <v>29</v>
      </c>
      <c r="C21" s="35">
        <v>1</v>
      </c>
      <c r="D21" s="35">
        <v>13</v>
      </c>
      <c r="E21" s="36">
        <v>0.25</v>
      </c>
      <c r="F21" s="36">
        <v>0.34203703703703708</v>
      </c>
      <c r="G21" s="36">
        <v>0.34409722222222222</v>
      </c>
      <c r="H21" s="36">
        <v>2.0601851851851853E-3</v>
      </c>
      <c r="I21" s="35"/>
      <c r="J21" s="35" t="s">
        <v>286</v>
      </c>
      <c r="K21" s="35" t="s">
        <v>287</v>
      </c>
      <c r="L21" s="35" t="s">
        <v>287</v>
      </c>
      <c r="M21" s="36">
        <v>2.0601851851851853E-3</v>
      </c>
      <c r="N21" s="37">
        <v>1.037037037037037E-2</v>
      </c>
    </row>
    <row r="22" spans="1:14">
      <c r="A22" s="38" t="s">
        <v>79</v>
      </c>
      <c r="C22" s="34">
        <v>2</v>
      </c>
      <c r="D22" s="34">
        <v>10</v>
      </c>
      <c r="E22" s="39">
        <v>0.37187500000000001</v>
      </c>
      <c r="F22" s="39">
        <v>0.43637731481481484</v>
      </c>
      <c r="G22" s="39">
        <v>0.43895833333333334</v>
      </c>
      <c r="H22" s="39">
        <v>2.5810185185185185E-3</v>
      </c>
      <c r="I22" s="34"/>
      <c r="J22" s="34" t="s">
        <v>288</v>
      </c>
      <c r="K22" s="34" t="s">
        <v>275</v>
      </c>
      <c r="L22" s="34" t="s">
        <v>289</v>
      </c>
      <c r="M22" s="39">
        <v>4.6412037037037038E-3</v>
      </c>
      <c r="N22" s="40">
        <v>1.0034722222222221E-2</v>
      </c>
    </row>
    <row r="23" spans="1:14">
      <c r="A23" s="38" t="s">
        <v>290</v>
      </c>
      <c r="C23" s="34">
        <v>3</v>
      </c>
      <c r="D23" s="34">
        <v>8</v>
      </c>
      <c r="E23" s="39">
        <v>0.46673611111111107</v>
      </c>
      <c r="F23" s="39">
        <v>0.52452546296296299</v>
      </c>
      <c r="G23" s="39">
        <v>0.52766203703703707</v>
      </c>
      <c r="H23" s="39">
        <v>3.1365740740740742E-3</v>
      </c>
      <c r="I23" s="34"/>
      <c r="J23" s="34" t="s">
        <v>291</v>
      </c>
      <c r="K23" s="34" t="s">
        <v>292</v>
      </c>
      <c r="L23" s="34" t="s">
        <v>293</v>
      </c>
      <c r="M23" s="39">
        <v>7.7777777777777767E-3</v>
      </c>
      <c r="N23" s="40">
        <v>7.6273148148148151E-3</v>
      </c>
    </row>
    <row r="24" spans="1:14">
      <c r="A24" s="41" t="s">
        <v>258</v>
      </c>
      <c r="C24" s="34">
        <v>4</v>
      </c>
      <c r="D24" s="34">
        <v>7</v>
      </c>
      <c r="E24" s="39">
        <v>0.55543981481481486</v>
      </c>
      <c r="F24" s="39">
        <v>0.62275462962962969</v>
      </c>
      <c r="G24" s="39">
        <v>0.62593750000000004</v>
      </c>
      <c r="H24" s="39">
        <v>3.1828703703703702E-3</v>
      </c>
      <c r="I24" s="34"/>
      <c r="J24" s="34" t="s">
        <v>294</v>
      </c>
      <c r="K24" s="34" t="s">
        <v>295</v>
      </c>
      <c r="L24" s="34" t="s">
        <v>296</v>
      </c>
      <c r="M24" s="39">
        <v>1.0960648148148148E-2</v>
      </c>
      <c r="N24" s="40">
        <v>1.8252314814814815E-2</v>
      </c>
    </row>
    <row r="25" spans="1:14" ht="15.75" thickBot="1">
      <c r="A25" s="42"/>
      <c r="B25" s="43"/>
      <c r="C25" s="43">
        <v>5</v>
      </c>
      <c r="D25" s="43">
        <v>3</v>
      </c>
      <c r="E25" s="44">
        <v>0.65371527777777783</v>
      </c>
      <c r="F25" s="44">
        <v>0.69259259259259265</v>
      </c>
      <c r="G25" s="44">
        <v>0.69865740740740734</v>
      </c>
      <c r="H25" s="44">
        <v>6.0648148148148145E-3</v>
      </c>
      <c r="I25" s="43"/>
      <c r="J25" s="43" t="s">
        <v>297</v>
      </c>
      <c r="K25" s="43" t="s">
        <v>297</v>
      </c>
      <c r="L25" s="43" t="s">
        <v>258</v>
      </c>
      <c r="M25" s="43"/>
      <c r="N25" s="45">
        <v>2.476851851851852E-2</v>
      </c>
    </row>
    <row r="26" spans="1:14" ht="15.75" thickBot="1">
      <c r="A26" s="70"/>
      <c r="B26" s="70"/>
    </row>
    <row r="27" spans="1:14">
      <c r="A27" s="61">
        <v>4</v>
      </c>
      <c r="B27" s="35">
        <v>35</v>
      </c>
      <c r="C27" s="35">
        <v>1</v>
      </c>
      <c r="D27" s="35">
        <v>8</v>
      </c>
      <c r="E27" s="36">
        <v>0.25</v>
      </c>
      <c r="F27" s="36">
        <v>0.33539351851851856</v>
      </c>
      <c r="G27" s="36">
        <v>0.33687500000000004</v>
      </c>
      <c r="H27" s="36">
        <v>1.4814814814814814E-3</v>
      </c>
      <c r="I27" s="35"/>
      <c r="J27" s="35" t="s">
        <v>298</v>
      </c>
      <c r="K27" s="35" t="s">
        <v>299</v>
      </c>
      <c r="L27" s="35" t="s">
        <v>299</v>
      </c>
      <c r="M27" s="36">
        <v>1.4814814814814814E-3</v>
      </c>
      <c r="N27" s="37">
        <v>3.1481481481481482E-3</v>
      </c>
    </row>
    <row r="28" spans="1:14">
      <c r="A28" s="38" t="s">
        <v>150</v>
      </c>
      <c r="C28" s="34">
        <v>2</v>
      </c>
      <c r="D28" s="34">
        <v>7</v>
      </c>
      <c r="E28" s="39">
        <v>0.36465277777777777</v>
      </c>
      <c r="F28" s="39">
        <v>0.43266203703703704</v>
      </c>
      <c r="G28" s="39">
        <v>0.43434027777777778</v>
      </c>
      <c r="H28" s="39">
        <v>1.6782407407407406E-3</v>
      </c>
      <c r="I28" s="34"/>
      <c r="J28" s="34" t="s">
        <v>300</v>
      </c>
      <c r="K28" s="34" t="s">
        <v>301</v>
      </c>
      <c r="L28" s="34" t="s">
        <v>302</v>
      </c>
      <c r="M28" s="39">
        <v>3.1597222222222222E-3</v>
      </c>
      <c r="N28" s="40">
        <v>5.4166666666666669E-3</v>
      </c>
    </row>
    <row r="29" spans="1:14">
      <c r="A29" s="38" t="s">
        <v>303</v>
      </c>
      <c r="C29" s="34">
        <v>3</v>
      </c>
      <c r="D29" s="34">
        <v>7</v>
      </c>
      <c r="E29" s="39">
        <v>0.46211805555555557</v>
      </c>
      <c r="F29" s="39">
        <v>0.52424768518518516</v>
      </c>
      <c r="G29" s="39">
        <v>0.52696759259259263</v>
      </c>
      <c r="H29" s="39">
        <v>2.7199074074074074E-3</v>
      </c>
      <c r="I29" s="34"/>
      <c r="J29" s="34" t="s">
        <v>304</v>
      </c>
      <c r="K29" s="34" t="s">
        <v>305</v>
      </c>
      <c r="L29" s="34" t="s">
        <v>306</v>
      </c>
      <c r="M29" s="39">
        <v>5.8796296296296296E-3</v>
      </c>
      <c r="N29" s="40">
        <v>6.9328703703703696E-3</v>
      </c>
    </row>
    <row r="30" spans="1:14">
      <c r="A30" s="41" t="s">
        <v>258</v>
      </c>
      <c r="C30" s="34">
        <v>4</v>
      </c>
      <c r="D30" s="34">
        <v>6</v>
      </c>
      <c r="E30" s="39">
        <v>0.55474537037037031</v>
      </c>
      <c r="F30" s="39">
        <v>0.62271990740740735</v>
      </c>
      <c r="G30" s="39">
        <v>0.62547453703703704</v>
      </c>
      <c r="H30" s="39">
        <v>2.7546296296296294E-3</v>
      </c>
      <c r="I30" s="34"/>
      <c r="J30" s="34" t="s">
        <v>307</v>
      </c>
      <c r="K30" s="34" t="s">
        <v>308</v>
      </c>
      <c r="L30" s="34" t="s">
        <v>309</v>
      </c>
      <c r="M30" s="39">
        <v>8.6342592592592599E-3</v>
      </c>
      <c r="N30" s="40">
        <v>1.7789351851851851E-2</v>
      </c>
    </row>
    <row r="31" spans="1:14" ht="15.75" thickBot="1">
      <c r="A31" s="42"/>
      <c r="B31" s="43"/>
      <c r="C31" s="43">
        <v>5</v>
      </c>
      <c r="D31" s="43">
        <v>4</v>
      </c>
      <c r="E31" s="44">
        <v>0.65325231481481483</v>
      </c>
      <c r="F31" s="44">
        <v>0.69260416666666658</v>
      </c>
      <c r="G31" s="44">
        <v>0.6995717592592593</v>
      </c>
      <c r="H31" s="44">
        <v>6.9675925925925921E-3</v>
      </c>
      <c r="I31" s="43"/>
      <c r="J31" s="43" t="s">
        <v>310</v>
      </c>
      <c r="K31" s="43" t="s">
        <v>310</v>
      </c>
      <c r="L31" s="43" t="s">
        <v>258</v>
      </c>
      <c r="M31" s="43"/>
      <c r="N31" s="45">
        <v>2.478009259259259E-2</v>
      </c>
    </row>
    <row r="32" spans="1:14" ht="15.75" thickBot="1">
      <c r="A32" s="70"/>
      <c r="B32" s="70"/>
    </row>
    <row r="33" spans="1:14">
      <c r="A33" s="61">
        <v>5</v>
      </c>
      <c r="B33" s="35">
        <v>27</v>
      </c>
      <c r="C33" s="35">
        <v>1</v>
      </c>
      <c r="D33" s="35">
        <v>14</v>
      </c>
      <c r="E33" s="36">
        <v>0.25</v>
      </c>
      <c r="F33" s="36">
        <v>0.34217592592592588</v>
      </c>
      <c r="G33" s="36">
        <v>0.34432870370370372</v>
      </c>
      <c r="H33" s="36">
        <v>2.1527777777777778E-3</v>
      </c>
      <c r="I33" s="35"/>
      <c r="J33" s="35" t="s">
        <v>311</v>
      </c>
      <c r="K33" s="35" t="s">
        <v>312</v>
      </c>
      <c r="L33" s="35" t="s">
        <v>312</v>
      </c>
      <c r="M33" s="36">
        <v>2.1527777777777778E-3</v>
      </c>
      <c r="N33" s="37">
        <v>1.0601851851851854E-2</v>
      </c>
    </row>
    <row r="34" spans="1:14">
      <c r="A34" s="38" t="s">
        <v>77</v>
      </c>
      <c r="C34" s="34">
        <v>2</v>
      </c>
      <c r="D34" s="34">
        <v>11</v>
      </c>
      <c r="E34" s="39">
        <v>0.37210648148148145</v>
      </c>
      <c r="F34" s="39">
        <v>0.43640046296296298</v>
      </c>
      <c r="G34" s="39">
        <v>0.43903935185185183</v>
      </c>
      <c r="H34" s="39">
        <v>2.6388888888888885E-3</v>
      </c>
      <c r="I34" s="34"/>
      <c r="J34" s="34" t="s">
        <v>313</v>
      </c>
      <c r="K34" s="34" t="s">
        <v>270</v>
      </c>
      <c r="L34" s="34" t="s">
        <v>314</v>
      </c>
      <c r="M34" s="39">
        <v>4.7916666666666672E-3</v>
      </c>
      <c r="N34" s="40">
        <v>1.0115740740740741E-2</v>
      </c>
    </row>
    <row r="35" spans="1:14">
      <c r="A35" s="38" t="s">
        <v>315</v>
      </c>
      <c r="C35" s="34">
        <v>3</v>
      </c>
      <c r="D35" s="34">
        <v>9</v>
      </c>
      <c r="E35" s="39">
        <v>0.46681712962962968</v>
      </c>
      <c r="F35" s="39">
        <v>0.52968749999999998</v>
      </c>
      <c r="G35" s="39">
        <v>0.53245370370370371</v>
      </c>
      <c r="H35" s="39">
        <v>2.7662037037037034E-3</v>
      </c>
      <c r="I35" s="34"/>
      <c r="J35" s="34" t="s">
        <v>316</v>
      </c>
      <c r="K35" s="34" t="s">
        <v>317</v>
      </c>
      <c r="L35" s="34" t="s">
        <v>318</v>
      </c>
      <c r="M35" s="39">
        <v>7.5578703703703702E-3</v>
      </c>
      <c r="N35" s="40">
        <v>1.2418981481481482E-2</v>
      </c>
    </row>
    <row r="36" spans="1:14">
      <c r="A36" s="41" t="s">
        <v>302</v>
      </c>
      <c r="C36" s="34">
        <v>4</v>
      </c>
      <c r="D36" s="34">
        <v>8</v>
      </c>
      <c r="E36" s="39">
        <v>0.5602314814814815</v>
      </c>
      <c r="F36" s="39">
        <v>0.62445601851851851</v>
      </c>
      <c r="G36" s="39">
        <v>0.62737268518518519</v>
      </c>
      <c r="H36" s="39">
        <v>2.9166666666666668E-3</v>
      </c>
      <c r="I36" s="34"/>
      <c r="J36" s="34" t="s">
        <v>319</v>
      </c>
      <c r="K36" s="34" t="s">
        <v>320</v>
      </c>
      <c r="L36" s="34" t="s">
        <v>321</v>
      </c>
      <c r="M36" s="39">
        <v>1.0474537037037037E-2</v>
      </c>
      <c r="N36" s="40">
        <v>1.96875E-2</v>
      </c>
    </row>
    <row r="37" spans="1:14" ht="15.75" thickBot="1">
      <c r="A37" s="42"/>
      <c r="B37" s="43"/>
      <c r="C37" s="43">
        <v>5</v>
      </c>
      <c r="D37" s="43">
        <v>5</v>
      </c>
      <c r="E37" s="44">
        <v>0.65515046296296298</v>
      </c>
      <c r="F37" s="44">
        <v>0.70059027777777771</v>
      </c>
      <c r="G37" s="44">
        <v>0.70502314814814815</v>
      </c>
      <c r="H37" s="44">
        <v>4.4328703703703709E-3</v>
      </c>
      <c r="I37" s="43"/>
      <c r="J37" s="43" t="s">
        <v>322</v>
      </c>
      <c r="K37" s="43" t="s">
        <v>322</v>
      </c>
      <c r="L37" s="43" t="s">
        <v>302</v>
      </c>
      <c r="M37" s="43"/>
      <c r="N37" s="45">
        <v>3.27662037037037E-2</v>
      </c>
    </row>
    <row r="38" spans="1:14" ht="15.75" thickBot="1">
      <c r="A38" s="70"/>
      <c r="B38" s="70"/>
    </row>
    <row r="39" spans="1:14">
      <c r="A39" s="61">
        <v>6</v>
      </c>
      <c r="B39" s="35">
        <v>24</v>
      </c>
      <c r="C39" s="35">
        <v>1</v>
      </c>
      <c r="D39" s="35">
        <v>11</v>
      </c>
      <c r="E39" s="36">
        <v>0.25</v>
      </c>
      <c r="F39" s="36">
        <v>0.3354166666666667</v>
      </c>
      <c r="G39" s="36">
        <v>0.34108796296296301</v>
      </c>
      <c r="H39" s="36">
        <v>5.6712962962962958E-3</v>
      </c>
      <c r="I39" s="35"/>
      <c r="J39" s="35" t="s">
        <v>323</v>
      </c>
      <c r="K39" s="35" t="s">
        <v>295</v>
      </c>
      <c r="L39" s="35" t="s">
        <v>295</v>
      </c>
      <c r="M39" s="36">
        <v>5.6712962962962958E-3</v>
      </c>
      <c r="N39" s="37">
        <v>7.3611111111111108E-3</v>
      </c>
    </row>
    <row r="40" spans="1:14">
      <c r="A40" s="38" t="s">
        <v>125</v>
      </c>
      <c r="C40" s="34">
        <v>2</v>
      </c>
      <c r="D40" s="34">
        <v>9</v>
      </c>
      <c r="E40" s="39">
        <v>0.36886574074074074</v>
      </c>
      <c r="F40" s="39">
        <v>0.4337037037037037</v>
      </c>
      <c r="G40" s="39">
        <v>0.43807870370370372</v>
      </c>
      <c r="H40" s="39">
        <v>4.3749999999999995E-3</v>
      </c>
      <c r="I40" s="34"/>
      <c r="J40" s="34" t="s">
        <v>324</v>
      </c>
      <c r="K40" s="34" t="s">
        <v>325</v>
      </c>
      <c r="L40" s="34" t="s">
        <v>326</v>
      </c>
      <c r="M40" s="39">
        <v>1.0046296296296296E-2</v>
      </c>
      <c r="N40" s="40">
        <v>9.1550925925925931E-3</v>
      </c>
    </row>
    <row r="41" spans="1:14">
      <c r="A41" s="38" t="s">
        <v>327</v>
      </c>
      <c r="C41" s="34">
        <v>3</v>
      </c>
      <c r="D41" s="34">
        <v>10</v>
      </c>
      <c r="E41" s="39">
        <v>0.46585648148148145</v>
      </c>
      <c r="F41" s="39">
        <v>0.52969907407407402</v>
      </c>
      <c r="G41" s="39">
        <v>0.5336805555555556</v>
      </c>
      <c r="H41" s="39">
        <v>3.9814814814814817E-3</v>
      </c>
      <c r="I41" s="34"/>
      <c r="J41" s="34" t="s">
        <v>328</v>
      </c>
      <c r="K41" s="34" t="s">
        <v>329</v>
      </c>
      <c r="L41" s="34" t="s">
        <v>330</v>
      </c>
      <c r="M41" s="39">
        <v>1.4027777777777778E-2</v>
      </c>
      <c r="N41" s="40">
        <v>1.3645833333333331E-2</v>
      </c>
    </row>
    <row r="42" spans="1:14">
      <c r="A42" s="41" t="s">
        <v>331</v>
      </c>
      <c r="C42" s="34">
        <v>4</v>
      </c>
      <c r="D42" s="34">
        <v>9</v>
      </c>
      <c r="E42" s="39">
        <v>0.56145833333333328</v>
      </c>
      <c r="F42" s="39">
        <v>0.63381944444444438</v>
      </c>
      <c r="G42" s="39">
        <v>0.64082175925925922</v>
      </c>
      <c r="H42" s="39">
        <v>7.0023148148148154E-3</v>
      </c>
      <c r="I42" s="34"/>
      <c r="J42" s="34" t="s">
        <v>332</v>
      </c>
      <c r="K42" s="34" t="s">
        <v>333</v>
      </c>
      <c r="L42" s="34" t="s">
        <v>334</v>
      </c>
      <c r="M42" s="39">
        <v>2.1030092592592597E-2</v>
      </c>
      <c r="N42" s="40">
        <v>3.3136574074074075E-2</v>
      </c>
    </row>
    <row r="43" spans="1:14" ht="15.75" thickBot="1">
      <c r="A43" s="42"/>
      <c r="B43" s="43"/>
      <c r="C43" s="43">
        <v>5</v>
      </c>
      <c r="D43" s="43">
        <v>6</v>
      </c>
      <c r="E43" s="44">
        <v>0.66859953703703701</v>
      </c>
      <c r="F43" s="44">
        <v>0.71878472222222223</v>
      </c>
      <c r="G43" s="44">
        <v>0.72788194444444443</v>
      </c>
      <c r="H43" s="44">
        <v>9.0972222222222218E-3</v>
      </c>
      <c r="I43" s="43"/>
      <c r="J43" s="43" t="s">
        <v>335</v>
      </c>
      <c r="K43" s="43" t="s">
        <v>335</v>
      </c>
      <c r="L43" s="43" t="s">
        <v>331</v>
      </c>
      <c r="M43" s="43"/>
      <c r="N43" s="45">
        <v>5.0960648148148151E-2</v>
      </c>
    </row>
    <row r="44" spans="1:14" ht="15.75" thickBot="1">
      <c r="A44" s="70"/>
      <c r="B44" s="70"/>
    </row>
    <row r="45" spans="1:14">
      <c r="A45" s="61">
        <v>7</v>
      </c>
      <c r="B45" s="35">
        <v>21</v>
      </c>
      <c r="C45" s="35">
        <v>1</v>
      </c>
      <c r="D45" s="35">
        <v>15</v>
      </c>
      <c r="E45" s="36">
        <v>0.25</v>
      </c>
      <c r="F45" s="36">
        <v>0.34974537037037035</v>
      </c>
      <c r="G45" s="36">
        <v>0.3512615740740741</v>
      </c>
      <c r="H45" s="36">
        <v>1.5162037037037036E-3</v>
      </c>
      <c r="I45" s="35"/>
      <c r="J45" s="35" t="s">
        <v>336</v>
      </c>
      <c r="K45" s="35" t="s">
        <v>337</v>
      </c>
      <c r="L45" s="35" t="s">
        <v>337</v>
      </c>
      <c r="M45" s="36">
        <v>1.5162037037037036E-3</v>
      </c>
      <c r="N45" s="37">
        <v>1.7534722222222222E-2</v>
      </c>
    </row>
    <row r="46" spans="1:14">
      <c r="A46" s="38" t="s">
        <v>113</v>
      </c>
      <c r="C46" s="34">
        <v>2</v>
      </c>
      <c r="D46" s="34">
        <v>14</v>
      </c>
      <c r="E46" s="39">
        <v>0.37903935185185184</v>
      </c>
      <c r="F46" s="39">
        <v>0.44894675925925925</v>
      </c>
      <c r="G46" s="39">
        <v>0.45083333333333336</v>
      </c>
      <c r="H46" s="39">
        <v>1.8865740740740742E-3</v>
      </c>
      <c r="I46" s="34"/>
      <c r="J46" s="34" t="s">
        <v>338</v>
      </c>
      <c r="K46" s="34" t="s">
        <v>339</v>
      </c>
      <c r="L46" s="34" t="s">
        <v>340</v>
      </c>
      <c r="M46" s="39">
        <v>3.4027777777777784E-3</v>
      </c>
      <c r="N46" s="40">
        <v>2.1909722222222223E-2</v>
      </c>
    </row>
    <row r="47" spans="1:14">
      <c r="A47" s="38" t="s">
        <v>341</v>
      </c>
      <c r="C47" s="34">
        <v>3</v>
      </c>
      <c r="D47" s="34">
        <v>13</v>
      </c>
      <c r="E47" s="39">
        <v>0.4786111111111111</v>
      </c>
      <c r="F47" s="39">
        <v>0.54248842592592594</v>
      </c>
      <c r="G47" s="39">
        <v>0.54500000000000004</v>
      </c>
      <c r="H47" s="39">
        <v>2.5115740740740741E-3</v>
      </c>
      <c r="I47" s="34"/>
      <c r="J47" s="34" t="s">
        <v>328</v>
      </c>
      <c r="K47" s="34" t="s">
        <v>342</v>
      </c>
      <c r="L47" s="34" t="s">
        <v>311</v>
      </c>
      <c r="M47" s="39">
        <v>5.9143518518518521E-3</v>
      </c>
      <c r="N47" s="40">
        <v>2.4965277777777781E-2</v>
      </c>
    </row>
    <row r="48" spans="1:14">
      <c r="A48" s="41" t="s">
        <v>331</v>
      </c>
      <c r="C48" s="34">
        <v>4</v>
      </c>
      <c r="D48" s="34">
        <v>10</v>
      </c>
      <c r="E48" s="39">
        <v>0.57277777777777772</v>
      </c>
      <c r="F48" s="39">
        <v>0.64074074074074072</v>
      </c>
      <c r="G48" s="39">
        <v>0.64350694444444445</v>
      </c>
      <c r="H48" s="39">
        <v>2.7662037037037034E-3</v>
      </c>
      <c r="I48" s="34"/>
      <c r="J48" s="34" t="s">
        <v>307</v>
      </c>
      <c r="K48" s="34" t="s">
        <v>308</v>
      </c>
      <c r="L48" s="34" t="s">
        <v>343</v>
      </c>
      <c r="M48" s="39">
        <v>8.6805555555555559E-3</v>
      </c>
      <c r="N48" s="40">
        <v>3.5821759259259262E-2</v>
      </c>
    </row>
    <row r="49" spans="1:14" ht="15.75" thickBot="1">
      <c r="A49" s="42"/>
      <c r="B49" s="43"/>
      <c r="C49" s="43">
        <v>5</v>
      </c>
      <c r="D49" s="43">
        <v>7</v>
      </c>
      <c r="E49" s="44">
        <v>0.67128472222222213</v>
      </c>
      <c r="F49" s="44">
        <v>0.71879629629629627</v>
      </c>
      <c r="G49" s="44">
        <v>0.72247685185185195</v>
      </c>
      <c r="H49" s="44">
        <v>3.6805555555555554E-3</v>
      </c>
      <c r="I49" s="43"/>
      <c r="J49" s="43" t="s">
        <v>344</v>
      </c>
      <c r="K49" s="43" t="s">
        <v>344</v>
      </c>
      <c r="L49" s="43" t="s">
        <v>331</v>
      </c>
      <c r="M49" s="43"/>
      <c r="N49" s="45">
        <v>5.0972222222222224E-2</v>
      </c>
    </row>
    <row r="50" spans="1:14" ht="15.75" thickBot="1">
      <c r="A50" s="70"/>
      <c r="B50" s="70"/>
    </row>
    <row r="51" spans="1:14">
      <c r="A51" s="61">
        <v>8</v>
      </c>
      <c r="B51" s="35">
        <v>25</v>
      </c>
      <c r="C51" s="35">
        <v>1</v>
      </c>
      <c r="D51" s="35">
        <v>9</v>
      </c>
      <c r="E51" s="36">
        <v>0.25</v>
      </c>
      <c r="F51" s="36">
        <v>0.33796296296296297</v>
      </c>
      <c r="G51" s="36">
        <v>0.3394328703703704</v>
      </c>
      <c r="H51" s="36">
        <v>1.4699074074074074E-3</v>
      </c>
      <c r="I51" s="35"/>
      <c r="J51" s="35" t="s">
        <v>345</v>
      </c>
      <c r="K51" s="35" t="s">
        <v>346</v>
      </c>
      <c r="L51" s="35" t="s">
        <v>346</v>
      </c>
      <c r="M51" s="36">
        <v>1.4699074074074074E-3</v>
      </c>
      <c r="N51" s="37">
        <v>5.7060185185185191E-3</v>
      </c>
    </row>
    <row r="52" spans="1:14">
      <c r="A52" s="38" t="s">
        <v>86</v>
      </c>
      <c r="C52" s="34">
        <v>2</v>
      </c>
      <c r="D52" s="34">
        <v>12</v>
      </c>
      <c r="E52" s="39">
        <v>0.36721064814814813</v>
      </c>
      <c r="F52" s="39">
        <v>0.43700231481481483</v>
      </c>
      <c r="G52" s="39">
        <v>0.43966435185185188</v>
      </c>
      <c r="H52" s="39">
        <v>2.6620370370370374E-3</v>
      </c>
      <c r="I52" s="34"/>
      <c r="J52" s="34" t="s">
        <v>347</v>
      </c>
      <c r="K52" s="34" t="s">
        <v>348</v>
      </c>
      <c r="L52" s="34" t="s">
        <v>349</v>
      </c>
      <c r="M52" s="39">
        <v>4.1319444444444442E-3</v>
      </c>
      <c r="N52" s="40">
        <v>1.074074074074074E-2</v>
      </c>
    </row>
    <row r="53" spans="1:14">
      <c r="A53" s="38" t="s">
        <v>350</v>
      </c>
      <c r="C53" s="34">
        <v>3</v>
      </c>
      <c r="D53" s="34">
        <v>14</v>
      </c>
      <c r="E53" s="39">
        <v>0.46744212962962961</v>
      </c>
      <c r="F53" s="39">
        <v>0.64379629629629631</v>
      </c>
      <c r="G53" s="39">
        <v>0.64996527777777779</v>
      </c>
      <c r="H53" s="39">
        <v>6.168981481481481E-3</v>
      </c>
      <c r="I53" s="34"/>
      <c r="J53" s="34" t="s">
        <v>351</v>
      </c>
      <c r="K53" s="34" t="s">
        <v>352</v>
      </c>
      <c r="L53" s="34" t="s">
        <v>353</v>
      </c>
      <c r="M53" s="39">
        <v>1.0868055555555556E-2</v>
      </c>
      <c r="N53" s="40">
        <v>0.12993055555555555</v>
      </c>
    </row>
    <row r="54" spans="1:14">
      <c r="A54" s="41" t="s">
        <v>354</v>
      </c>
      <c r="C54" s="34">
        <v>4</v>
      </c>
      <c r="D54" s="34">
        <v>12</v>
      </c>
      <c r="E54" s="39">
        <v>0.67774305555555558</v>
      </c>
      <c r="F54" s="39">
        <v>0.64379629629629631</v>
      </c>
      <c r="G54" s="39">
        <v>0.64996527777777779</v>
      </c>
      <c r="H54" s="39">
        <v>6.168981481481481E-3</v>
      </c>
      <c r="I54" s="34"/>
      <c r="J54" s="34" t="s">
        <v>355</v>
      </c>
      <c r="K54" s="34">
        <v>-36</v>
      </c>
      <c r="L54" s="34" t="s">
        <v>356</v>
      </c>
      <c r="M54" s="39">
        <v>1.7037037037037038E-2</v>
      </c>
      <c r="N54" s="40">
        <v>4.2280092592592598E-2</v>
      </c>
    </row>
    <row r="55" spans="1:14" ht="15.75" thickBot="1">
      <c r="A55" s="42"/>
      <c r="B55" s="43"/>
      <c r="C55" s="43">
        <v>5</v>
      </c>
      <c r="D55" s="43">
        <v>8</v>
      </c>
      <c r="E55" s="44">
        <v>0.67774305555555558</v>
      </c>
      <c r="F55" s="44">
        <v>0.72878472222222224</v>
      </c>
      <c r="G55" s="44">
        <v>0.74134259259259261</v>
      </c>
      <c r="H55" s="44">
        <v>1.255787037037037E-2</v>
      </c>
      <c r="I55" s="43"/>
      <c r="J55" s="43" t="s">
        <v>326</v>
      </c>
      <c r="K55" s="43" t="s">
        <v>326</v>
      </c>
      <c r="L55" s="43" t="s">
        <v>354</v>
      </c>
      <c r="M55" s="43"/>
      <c r="N55" s="45">
        <v>6.0960648148148146E-2</v>
      </c>
    </row>
    <row r="56" spans="1:14" ht="15.75" thickBot="1">
      <c r="A56" s="70"/>
      <c r="B56" s="70"/>
    </row>
    <row r="57" spans="1:14">
      <c r="A57" s="61">
        <v>9</v>
      </c>
      <c r="B57" s="35">
        <v>26</v>
      </c>
      <c r="C57" s="35">
        <v>1</v>
      </c>
      <c r="D57" s="35">
        <v>10</v>
      </c>
      <c r="E57" s="36">
        <v>0.25</v>
      </c>
      <c r="F57" s="36">
        <v>0.33806712962962965</v>
      </c>
      <c r="G57" s="36">
        <v>0.33983796296296293</v>
      </c>
      <c r="H57" s="36">
        <v>1.7708333333333332E-3</v>
      </c>
      <c r="I57" s="35"/>
      <c r="J57" s="35" t="s">
        <v>357</v>
      </c>
      <c r="K57" s="35" t="s">
        <v>358</v>
      </c>
      <c r="L57" s="35" t="s">
        <v>358</v>
      </c>
      <c r="M57" s="36">
        <v>1.7708333333333332E-3</v>
      </c>
      <c r="N57" s="37">
        <v>6.1111111111111114E-3</v>
      </c>
    </row>
    <row r="58" spans="1:14">
      <c r="A58" s="38" t="s">
        <v>87</v>
      </c>
      <c r="C58" s="34">
        <v>2</v>
      </c>
      <c r="D58" s="34">
        <v>15</v>
      </c>
      <c r="E58" s="39">
        <v>0.36761574074074077</v>
      </c>
      <c r="F58" s="39">
        <v>0.54056712962962961</v>
      </c>
      <c r="G58" s="39">
        <v>0.54386574074074068</v>
      </c>
      <c r="H58" s="39">
        <v>3.2986111111111111E-3</v>
      </c>
      <c r="I58" s="34"/>
      <c r="J58" s="34" t="s">
        <v>359</v>
      </c>
      <c r="K58" s="34" t="s">
        <v>360</v>
      </c>
      <c r="L58" s="34" t="s">
        <v>361</v>
      </c>
      <c r="M58" s="39">
        <v>4.6527777777777774E-3</v>
      </c>
      <c r="N58" s="40">
        <v>0.11494212962962963</v>
      </c>
    </row>
    <row r="59" spans="1:14">
      <c r="A59" s="38" t="s">
        <v>362</v>
      </c>
      <c r="C59" s="34">
        <v>3</v>
      </c>
      <c r="D59" s="34">
        <v>14</v>
      </c>
      <c r="E59" s="39">
        <v>0.57164351851851858</v>
      </c>
      <c r="F59" s="39">
        <v>0.64413194444444444</v>
      </c>
      <c r="G59" s="39">
        <v>0.64900462962962957</v>
      </c>
      <c r="H59" s="39">
        <v>4.8726851851851856E-3</v>
      </c>
      <c r="I59" s="34"/>
      <c r="J59" s="34" t="s">
        <v>363</v>
      </c>
      <c r="K59" s="34" t="s">
        <v>364</v>
      </c>
      <c r="L59" s="34" t="s">
        <v>365</v>
      </c>
      <c r="M59" s="39">
        <v>7.951388888888888E-3</v>
      </c>
      <c r="N59" s="40">
        <v>0.12896990740740741</v>
      </c>
    </row>
    <row r="60" spans="1:14">
      <c r="A60" s="41" t="s">
        <v>354</v>
      </c>
      <c r="C60" s="34">
        <v>4</v>
      </c>
      <c r="D60" s="34">
        <v>11</v>
      </c>
      <c r="E60" s="39">
        <v>0.67678240740740747</v>
      </c>
      <c r="F60" s="39">
        <v>0.64413194444444444</v>
      </c>
      <c r="G60" s="39">
        <v>0.64900462962962957</v>
      </c>
      <c r="H60" s="39">
        <v>4.8726851851851856E-3</v>
      </c>
      <c r="I60" s="34"/>
      <c r="J60" s="34" t="s">
        <v>366</v>
      </c>
      <c r="K60" s="34">
        <v>-36</v>
      </c>
      <c r="L60" s="34" t="s">
        <v>367</v>
      </c>
      <c r="M60" s="39">
        <v>1.2824074074074073E-2</v>
      </c>
      <c r="N60" s="40">
        <v>4.1319444444444443E-2</v>
      </c>
    </row>
    <row r="61" spans="1:14" ht="15.75" thickBot="1">
      <c r="A61" s="42"/>
      <c r="B61" s="43"/>
      <c r="C61" s="43">
        <v>5</v>
      </c>
      <c r="D61" s="43">
        <v>9</v>
      </c>
      <c r="E61" s="44">
        <v>0.67678240740740747</v>
      </c>
      <c r="F61" s="44">
        <v>0.72886574074074073</v>
      </c>
      <c r="G61" s="44">
        <v>0.73664351851851861</v>
      </c>
      <c r="H61" s="44">
        <v>7.7777777777777767E-3</v>
      </c>
      <c r="I61" s="43"/>
      <c r="J61" s="43" t="s">
        <v>368</v>
      </c>
      <c r="K61" s="43" t="s">
        <v>368</v>
      </c>
      <c r="L61" s="43" t="s">
        <v>354</v>
      </c>
      <c r="M61" s="43"/>
      <c r="N61" s="45">
        <v>6.1041666666666661E-2</v>
      </c>
    </row>
    <row r="62" spans="1:14" ht="15.75" thickBot="1">
      <c r="A62" s="70"/>
      <c r="B62" s="70"/>
    </row>
    <row r="63" spans="1:14">
      <c r="A63" s="61" t="s">
        <v>369</v>
      </c>
      <c r="B63" s="35">
        <v>22</v>
      </c>
      <c r="C63" s="35">
        <v>1</v>
      </c>
      <c r="D63" s="35">
        <v>3</v>
      </c>
      <c r="E63" s="36">
        <v>0.25</v>
      </c>
      <c r="F63" s="36">
        <v>0.3321527777777778</v>
      </c>
      <c r="G63" s="36">
        <v>0.33671296296296299</v>
      </c>
      <c r="H63" s="36">
        <v>4.5601851851851853E-3</v>
      </c>
      <c r="I63" s="35"/>
      <c r="J63" s="35" t="s">
        <v>370</v>
      </c>
      <c r="K63" s="35" t="s">
        <v>309</v>
      </c>
      <c r="L63" s="35" t="s">
        <v>309</v>
      </c>
      <c r="M63" s="36">
        <v>4.5601851851851853E-3</v>
      </c>
      <c r="N63" s="37">
        <v>2.9861111111111113E-3</v>
      </c>
    </row>
    <row r="64" spans="1:14">
      <c r="A64" s="38" t="s">
        <v>110</v>
      </c>
      <c r="C64" s="34">
        <v>2</v>
      </c>
      <c r="D64" s="34">
        <v>3</v>
      </c>
      <c r="E64" s="39">
        <v>0.36449074074074073</v>
      </c>
      <c r="F64" s="39">
        <v>0.42749999999999999</v>
      </c>
      <c r="G64" s="39">
        <v>0.43026620370370372</v>
      </c>
      <c r="H64" s="39">
        <v>2.7662037037037034E-3</v>
      </c>
      <c r="I64" s="34"/>
      <c r="J64" s="34" t="s">
        <v>371</v>
      </c>
      <c r="K64" s="34" t="s">
        <v>372</v>
      </c>
      <c r="L64" s="34" t="s">
        <v>373</v>
      </c>
      <c r="M64" s="39">
        <v>7.3263888888888892E-3</v>
      </c>
      <c r="N64" s="40">
        <v>1.3425925925925925E-3</v>
      </c>
    </row>
    <row r="65" spans="1:14">
      <c r="A65" s="38" t="s">
        <v>374</v>
      </c>
      <c r="C65" s="34">
        <v>3</v>
      </c>
      <c r="D65" s="34">
        <v>3</v>
      </c>
      <c r="E65" s="39">
        <v>0.45804398148148145</v>
      </c>
      <c r="F65" s="39">
        <v>0.51819444444444451</v>
      </c>
      <c r="G65" s="39">
        <v>0.52274305555555556</v>
      </c>
      <c r="H65" s="39">
        <v>4.5486111111111109E-3</v>
      </c>
      <c r="I65" s="34"/>
      <c r="J65" s="34" t="s">
        <v>375</v>
      </c>
      <c r="K65" s="34" t="s">
        <v>376</v>
      </c>
      <c r="L65" s="34" t="s">
        <v>373</v>
      </c>
      <c r="M65" s="39">
        <v>1.1875000000000002E-2</v>
      </c>
      <c r="N65" s="40">
        <v>2.7083333333333334E-3</v>
      </c>
    </row>
    <row r="66" spans="1:14">
      <c r="A66" s="41" t="s">
        <v>377</v>
      </c>
      <c r="C66" s="34">
        <v>4</v>
      </c>
      <c r="D66" s="34" t="s">
        <v>378</v>
      </c>
      <c r="E66" s="39">
        <v>0.55052083333333335</v>
      </c>
      <c r="F66" s="39">
        <v>0.60737268518518517</v>
      </c>
      <c r="G66" s="39">
        <v>0.6124074074074074</v>
      </c>
      <c r="H66" s="39">
        <v>5.0347222222222225E-3</v>
      </c>
      <c r="I66" s="34"/>
      <c r="J66" s="34" t="s">
        <v>379</v>
      </c>
      <c r="K66" s="34" t="s">
        <v>380</v>
      </c>
      <c r="L66" s="34" t="s">
        <v>381</v>
      </c>
      <c r="M66" s="39">
        <v>1.6909722222222225E-2</v>
      </c>
      <c r="N66" s="40">
        <v>4.7222222222222223E-3</v>
      </c>
    </row>
    <row r="67" spans="1:14" ht="15.75" thickBot="1">
      <c r="A67" s="42"/>
      <c r="B67" s="43"/>
      <c r="C67" s="43">
        <v>5</v>
      </c>
      <c r="D67" s="43" t="s">
        <v>378</v>
      </c>
      <c r="E67" s="43"/>
      <c r="F67" s="43"/>
      <c r="G67" s="43"/>
      <c r="H67" s="43"/>
      <c r="I67" s="43"/>
      <c r="J67" s="43"/>
      <c r="K67" s="43"/>
      <c r="L67" s="43"/>
      <c r="M67" s="43"/>
      <c r="N67" s="47"/>
    </row>
    <row r="68" spans="1:14" ht="15.75" thickBot="1">
      <c r="A68" s="70"/>
      <c r="B68" s="70"/>
    </row>
    <row r="69" spans="1:14">
      <c r="A69" s="61" t="s">
        <v>369</v>
      </c>
      <c r="B69" s="35">
        <v>34</v>
      </c>
      <c r="C69" s="35">
        <v>1</v>
      </c>
      <c r="D69" s="35">
        <v>1</v>
      </c>
      <c r="E69" s="36">
        <v>0.25</v>
      </c>
      <c r="F69" s="36">
        <v>0.33321759259259259</v>
      </c>
      <c r="G69" s="36">
        <v>0.33425925925925926</v>
      </c>
      <c r="H69" s="36">
        <v>1.0416666666666667E-3</v>
      </c>
      <c r="I69" s="35"/>
      <c r="J69" s="35" t="s">
        <v>382</v>
      </c>
      <c r="K69" s="35" t="s">
        <v>383</v>
      </c>
      <c r="L69" s="35" t="s">
        <v>383</v>
      </c>
      <c r="M69" s="36">
        <v>1.0416666666666667E-3</v>
      </c>
      <c r="N69" s="37">
        <v>5.3240740740740744E-4</v>
      </c>
    </row>
    <row r="70" spans="1:14">
      <c r="A70" s="38" t="s">
        <v>63</v>
      </c>
      <c r="C70" s="34">
        <v>2</v>
      </c>
      <c r="D70" s="34">
        <v>1</v>
      </c>
      <c r="E70" s="39">
        <v>0.36203703703703699</v>
      </c>
      <c r="F70" s="39">
        <v>0.42674768518518519</v>
      </c>
      <c r="G70" s="39">
        <v>0.42892361111111116</v>
      </c>
      <c r="H70" s="39">
        <v>2.1759259259259258E-3</v>
      </c>
      <c r="I70" s="34"/>
      <c r="J70" s="34" t="s">
        <v>384</v>
      </c>
      <c r="K70" s="34" t="s">
        <v>279</v>
      </c>
      <c r="L70" s="34" t="s">
        <v>385</v>
      </c>
      <c r="M70" s="39">
        <v>3.2175925925925926E-3</v>
      </c>
      <c r="N70" s="40">
        <v>0</v>
      </c>
    </row>
    <row r="71" spans="1:14">
      <c r="A71" s="38" t="s">
        <v>386</v>
      </c>
      <c r="C71" s="34">
        <v>3</v>
      </c>
      <c r="D71" s="34">
        <v>3</v>
      </c>
      <c r="E71" s="39">
        <v>0.45670138888888889</v>
      </c>
      <c r="F71" s="39">
        <v>0.51841435185185192</v>
      </c>
      <c r="G71" s="39">
        <v>0.52283564814814809</v>
      </c>
      <c r="H71" s="39">
        <v>4.4212962962962956E-3</v>
      </c>
      <c r="I71" s="34"/>
      <c r="J71" s="34" t="s">
        <v>387</v>
      </c>
      <c r="K71" s="34" t="s">
        <v>323</v>
      </c>
      <c r="L71" s="34" t="s">
        <v>373</v>
      </c>
      <c r="M71" s="39">
        <v>7.6388888888888886E-3</v>
      </c>
      <c r="N71" s="40">
        <v>2.8009259259259259E-3</v>
      </c>
    </row>
    <row r="72" spans="1:14">
      <c r="A72" s="41" t="s">
        <v>388</v>
      </c>
      <c r="C72" s="34">
        <v>4</v>
      </c>
      <c r="D72" s="34" t="s">
        <v>378</v>
      </c>
      <c r="E72" s="39">
        <v>0.55061342592592599</v>
      </c>
      <c r="F72" s="39">
        <v>0.60715277777777776</v>
      </c>
      <c r="G72" s="39">
        <v>0.61400462962962965</v>
      </c>
      <c r="H72" s="39">
        <v>6.851851851851852E-3</v>
      </c>
      <c r="I72" s="34"/>
      <c r="J72" s="34" t="s">
        <v>389</v>
      </c>
      <c r="K72" s="34" t="s">
        <v>390</v>
      </c>
      <c r="L72" s="34" t="s">
        <v>391</v>
      </c>
      <c r="M72" s="39">
        <v>1.4490740740740742E-2</v>
      </c>
      <c r="N72" s="40">
        <v>6.3194444444444444E-3</v>
      </c>
    </row>
    <row r="73" spans="1:14" ht="15.75" thickBot="1">
      <c r="A73" s="42"/>
      <c r="B73" s="43"/>
      <c r="C73" s="43">
        <v>5</v>
      </c>
      <c r="D73" s="43" t="s">
        <v>378</v>
      </c>
      <c r="E73" s="43"/>
      <c r="F73" s="43"/>
      <c r="G73" s="43"/>
      <c r="H73" s="43"/>
      <c r="I73" s="43"/>
      <c r="J73" s="43"/>
      <c r="K73" s="43"/>
      <c r="L73" s="43"/>
      <c r="M73" s="43"/>
      <c r="N73" s="47"/>
    </row>
    <row r="74" spans="1:14" ht="15.75" thickBot="1">
      <c r="A74" s="70"/>
      <c r="B74" s="70"/>
    </row>
    <row r="75" spans="1:14">
      <c r="A75" s="61" t="s">
        <v>369</v>
      </c>
      <c r="B75" s="35">
        <v>28</v>
      </c>
      <c r="C75" s="35">
        <v>1</v>
      </c>
      <c r="D75" s="35">
        <v>7</v>
      </c>
      <c r="E75" s="36">
        <v>0.25</v>
      </c>
      <c r="F75" s="36">
        <v>0.34212962962962962</v>
      </c>
      <c r="G75" s="36">
        <v>0.34327546296296302</v>
      </c>
      <c r="H75" s="36">
        <v>1.1458333333333333E-3</v>
      </c>
      <c r="I75" s="35"/>
      <c r="J75" s="35" t="s">
        <v>392</v>
      </c>
      <c r="K75" s="35" t="s">
        <v>393</v>
      </c>
      <c r="L75" s="35" t="s">
        <v>393</v>
      </c>
      <c r="M75" s="36">
        <v>1.1458333333333333E-3</v>
      </c>
      <c r="N75" s="37">
        <v>9.5486111111111101E-3</v>
      </c>
    </row>
    <row r="76" spans="1:14">
      <c r="A76" s="38" t="s">
        <v>78</v>
      </c>
      <c r="C76" s="34">
        <v>2</v>
      </c>
      <c r="D76" s="34">
        <v>4</v>
      </c>
      <c r="E76" s="39">
        <v>0.37105324074074075</v>
      </c>
      <c r="F76" s="39">
        <v>0.43365740740740738</v>
      </c>
      <c r="G76" s="39">
        <v>0.43476851851851855</v>
      </c>
      <c r="H76" s="39">
        <v>1.1111111111111111E-3</v>
      </c>
      <c r="I76" s="34"/>
      <c r="J76" s="34" t="s">
        <v>282</v>
      </c>
      <c r="K76" s="34" t="s">
        <v>394</v>
      </c>
      <c r="L76" s="34">
        <v>15</v>
      </c>
      <c r="M76" s="39">
        <v>2.2569444444444447E-3</v>
      </c>
      <c r="N76" s="40">
        <v>5.8449074074074072E-3</v>
      </c>
    </row>
    <row r="77" spans="1:14">
      <c r="A77" s="38" t="s">
        <v>395</v>
      </c>
      <c r="C77" s="34">
        <v>3</v>
      </c>
      <c r="D77" s="34">
        <v>3</v>
      </c>
      <c r="E77" s="39">
        <v>0.46254629629629629</v>
      </c>
      <c r="F77" s="39">
        <v>0.52456018518518521</v>
      </c>
      <c r="G77" s="39">
        <v>0.52592592592592591</v>
      </c>
      <c r="H77" s="39">
        <v>1.3657407407407409E-3</v>
      </c>
      <c r="I77" s="34"/>
      <c r="J77" s="34" t="s">
        <v>396</v>
      </c>
      <c r="K77" s="34" t="s">
        <v>390</v>
      </c>
      <c r="L77" s="34" t="s">
        <v>347</v>
      </c>
      <c r="M77" s="39">
        <v>3.6226851851851854E-3</v>
      </c>
      <c r="N77" s="40">
        <v>5.8912037037037032E-3</v>
      </c>
    </row>
    <row r="78" spans="1:14">
      <c r="A78" s="41" t="s">
        <v>377</v>
      </c>
      <c r="C78" s="34">
        <v>4</v>
      </c>
      <c r="D78" s="34" t="s">
        <v>378</v>
      </c>
      <c r="E78" s="39">
        <v>0.5537037037037037</v>
      </c>
      <c r="F78" s="39">
        <v>0.62270833333333331</v>
      </c>
      <c r="G78" s="39">
        <v>0.62421296296296302</v>
      </c>
      <c r="H78" s="39">
        <v>1.5046296296296294E-3</v>
      </c>
      <c r="I78" s="34"/>
      <c r="J78" s="34" t="s">
        <v>397</v>
      </c>
      <c r="K78" s="34" t="s">
        <v>295</v>
      </c>
      <c r="L78" s="34" t="s">
        <v>398</v>
      </c>
      <c r="M78" s="39">
        <v>5.1273148148148146E-3</v>
      </c>
      <c r="N78" s="40">
        <v>1.6527777777777777E-2</v>
      </c>
    </row>
    <row r="79" spans="1:14" ht="15.75" thickBot="1">
      <c r="A79" s="42"/>
      <c r="B79" s="43"/>
      <c r="C79" s="43">
        <v>5</v>
      </c>
      <c r="D79" s="43" t="s">
        <v>378</v>
      </c>
      <c r="E79" s="43"/>
      <c r="F79" s="43"/>
      <c r="G79" s="43"/>
      <c r="H79" s="43"/>
      <c r="I79" s="43"/>
      <c r="J79" s="43"/>
      <c r="K79" s="43"/>
      <c r="L79" s="43"/>
      <c r="M79" s="43"/>
      <c r="N79" s="47"/>
    </row>
    <row r="80" spans="1:14" ht="15.75" thickBot="1">
      <c r="A80" s="72"/>
      <c r="B80" s="72"/>
    </row>
    <row r="81" spans="1:15">
      <c r="A81" s="62" t="s">
        <v>369</v>
      </c>
      <c r="B81" s="48">
        <v>32</v>
      </c>
      <c r="C81" s="48">
        <v>1</v>
      </c>
      <c r="D81" s="48">
        <v>1</v>
      </c>
      <c r="E81" s="49">
        <v>0.25</v>
      </c>
      <c r="F81" s="49">
        <v>0.33211805555555557</v>
      </c>
      <c r="G81" s="49">
        <v>0.33372685185185186</v>
      </c>
      <c r="H81" s="49">
        <v>1.6087962962962963E-3</v>
      </c>
      <c r="I81" s="48"/>
      <c r="J81" s="48" t="s">
        <v>399</v>
      </c>
      <c r="K81" s="48" t="s">
        <v>400</v>
      </c>
      <c r="L81" s="48" t="s">
        <v>400</v>
      </c>
      <c r="M81" s="49">
        <v>1.6087962962962963E-3</v>
      </c>
      <c r="N81" s="50">
        <v>0</v>
      </c>
      <c r="O81" s="52"/>
    </row>
    <row r="82" spans="1:15">
      <c r="A82" s="51" t="s">
        <v>132</v>
      </c>
      <c r="B82" s="52"/>
      <c r="C82" s="53">
        <v>2</v>
      </c>
      <c r="D82" s="53">
        <v>3</v>
      </c>
      <c r="E82" s="54">
        <v>0.36150462962962965</v>
      </c>
      <c r="F82" s="54">
        <v>0.42748842592592595</v>
      </c>
      <c r="G82" s="54">
        <v>0.42975694444444446</v>
      </c>
      <c r="H82" s="54">
        <v>2.2685185185185182E-3</v>
      </c>
      <c r="I82" s="53"/>
      <c r="J82" s="53" t="s">
        <v>304</v>
      </c>
      <c r="K82" s="53" t="s">
        <v>319</v>
      </c>
      <c r="L82" s="53" t="s">
        <v>401</v>
      </c>
      <c r="M82" s="54">
        <v>3.8773148148148143E-3</v>
      </c>
      <c r="N82" s="55">
        <v>8.3333333333333339E-4</v>
      </c>
      <c r="O82" s="52"/>
    </row>
    <row r="83" spans="1:15">
      <c r="A83" s="51" t="s">
        <v>402</v>
      </c>
      <c r="B83" s="52"/>
      <c r="C83" s="53">
        <v>3</v>
      </c>
      <c r="D83" s="53" t="s">
        <v>378</v>
      </c>
      <c r="E83" s="54">
        <v>0.45753472222222219</v>
      </c>
      <c r="F83" s="54">
        <v>0.51820601851851855</v>
      </c>
      <c r="G83" s="54">
        <v>0.52081018518518518</v>
      </c>
      <c r="H83" s="54">
        <v>2.6041666666666665E-3</v>
      </c>
      <c r="I83" s="53"/>
      <c r="J83" s="53" t="s">
        <v>403</v>
      </c>
      <c r="K83" s="53" t="s">
        <v>404</v>
      </c>
      <c r="L83" s="53" t="s">
        <v>385</v>
      </c>
      <c r="M83" s="54">
        <v>6.4814814814814813E-3</v>
      </c>
      <c r="N83" s="55">
        <v>7.7546296296296304E-4</v>
      </c>
      <c r="O83" s="52"/>
    </row>
    <row r="84" spans="1:15">
      <c r="A84" s="56" t="s">
        <v>377</v>
      </c>
      <c r="B84" s="52"/>
      <c r="C84" s="53">
        <v>4</v>
      </c>
      <c r="D84" s="53" t="s">
        <v>378</v>
      </c>
      <c r="E84" s="52"/>
      <c r="F84" s="52"/>
      <c r="G84" s="53"/>
      <c r="H84" s="53"/>
      <c r="I84" s="53"/>
      <c r="J84" s="53"/>
      <c r="K84" s="53"/>
      <c r="L84" s="53"/>
      <c r="M84" s="53"/>
      <c r="N84" s="65"/>
      <c r="O84" s="53"/>
    </row>
    <row r="85" spans="1:15" ht="15.75" thickBot="1">
      <c r="A85" s="58"/>
      <c r="B85" s="59"/>
      <c r="C85" s="59">
        <v>5</v>
      </c>
      <c r="D85" s="59" t="s">
        <v>378</v>
      </c>
      <c r="E85" s="59"/>
      <c r="F85" s="59"/>
      <c r="G85" s="59"/>
      <c r="H85" s="59"/>
      <c r="I85" s="59"/>
      <c r="J85" s="59"/>
      <c r="K85" s="59"/>
      <c r="L85" s="59"/>
      <c r="M85" s="59"/>
      <c r="N85" s="60"/>
      <c r="O85" s="52"/>
    </row>
    <row r="86" spans="1:15" ht="15.75" thickBot="1">
      <c r="A86" s="73"/>
      <c r="B86" s="73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</row>
    <row r="87" spans="1:15">
      <c r="A87" s="62" t="s">
        <v>369</v>
      </c>
      <c r="B87" s="48">
        <v>31</v>
      </c>
      <c r="C87" s="48">
        <v>1</v>
      </c>
      <c r="D87" s="48">
        <v>1</v>
      </c>
      <c r="E87" s="49">
        <v>0.25</v>
      </c>
      <c r="F87" s="49">
        <v>0.33212962962962961</v>
      </c>
      <c r="G87" s="49">
        <v>0.33390046296296294</v>
      </c>
      <c r="H87" s="49">
        <v>1.7708333333333332E-3</v>
      </c>
      <c r="I87" s="48"/>
      <c r="J87" s="48" t="s">
        <v>399</v>
      </c>
      <c r="K87" s="48" t="s">
        <v>258</v>
      </c>
      <c r="L87" s="48" t="s">
        <v>258</v>
      </c>
      <c r="M87" s="49">
        <v>1.7708333333333332E-3</v>
      </c>
      <c r="N87" s="50">
        <v>1.7361111111111112E-4</v>
      </c>
      <c r="O87" s="52"/>
    </row>
    <row r="88" spans="1:15">
      <c r="A88" s="51" t="s">
        <v>131</v>
      </c>
      <c r="B88" s="52"/>
      <c r="C88" s="53">
        <v>2</v>
      </c>
      <c r="D88" s="53" t="s">
        <v>378</v>
      </c>
      <c r="E88" s="54">
        <v>0.36167824074074079</v>
      </c>
      <c r="F88" s="54">
        <v>0.42745370370370367</v>
      </c>
      <c r="G88" s="54">
        <v>0.42988425925925927</v>
      </c>
      <c r="H88" s="54">
        <v>2.4305555555555556E-3</v>
      </c>
      <c r="I88" s="53"/>
      <c r="J88" s="53" t="s">
        <v>372</v>
      </c>
      <c r="K88" s="53" t="s">
        <v>385</v>
      </c>
      <c r="L88" s="53" t="s">
        <v>405</v>
      </c>
      <c r="M88" s="54">
        <v>4.2013888888888891E-3</v>
      </c>
      <c r="N88" s="55">
        <v>9.6064814814814808E-4</v>
      </c>
      <c r="O88" s="52"/>
    </row>
    <row r="89" spans="1:15">
      <c r="A89" s="51" t="s">
        <v>406</v>
      </c>
      <c r="B89" s="52"/>
      <c r="C89" s="53">
        <v>3</v>
      </c>
      <c r="D89" s="53" t="s">
        <v>378</v>
      </c>
      <c r="E89" s="53"/>
      <c r="F89" s="53"/>
      <c r="G89" s="53"/>
      <c r="H89" s="53"/>
      <c r="I89" s="53"/>
      <c r="J89" s="53"/>
      <c r="K89" s="53"/>
      <c r="L89" s="53"/>
      <c r="M89" s="53"/>
      <c r="N89" s="57"/>
      <c r="O89" s="52"/>
    </row>
    <row r="90" spans="1:15">
      <c r="A90" s="56" t="s">
        <v>388</v>
      </c>
      <c r="B90" s="52"/>
      <c r="C90" s="53">
        <v>4</v>
      </c>
      <c r="D90" s="53" t="s">
        <v>378</v>
      </c>
      <c r="E90" s="53"/>
      <c r="F90" s="53"/>
      <c r="G90" s="53"/>
      <c r="H90" s="53"/>
      <c r="I90" s="53"/>
      <c r="J90" s="53"/>
      <c r="K90" s="53"/>
      <c r="L90" s="53"/>
      <c r="M90" s="53"/>
      <c r="N90" s="65"/>
      <c r="O90" s="53"/>
    </row>
    <row r="91" spans="1:15" ht="15.75" thickBot="1">
      <c r="A91" s="58"/>
      <c r="B91" s="59"/>
      <c r="C91" s="59">
        <v>5</v>
      </c>
      <c r="D91" s="59" t="s">
        <v>378</v>
      </c>
      <c r="E91" s="59"/>
      <c r="F91" s="59"/>
      <c r="G91" s="59"/>
      <c r="H91" s="59"/>
      <c r="I91" s="59"/>
      <c r="J91" s="59"/>
      <c r="K91" s="59"/>
      <c r="L91" s="59"/>
      <c r="M91" s="59"/>
      <c r="N91" s="60"/>
      <c r="O91" s="52"/>
    </row>
    <row r="92" spans="1:15" ht="15.75" thickBot="1">
      <c r="A92" s="73"/>
      <c r="B92" s="73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</row>
    <row r="93" spans="1:15">
      <c r="A93" s="62" t="s">
        <v>369</v>
      </c>
      <c r="B93" s="48">
        <v>33</v>
      </c>
      <c r="C93" s="48">
        <v>1</v>
      </c>
      <c r="D93" s="48" t="s">
        <v>378</v>
      </c>
      <c r="E93" s="49">
        <v>0.25</v>
      </c>
      <c r="F93" s="49">
        <v>0.33390046296296294</v>
      </c>
      <c r="G93" s="49">
        <v>0.3354166666666667</v>
      </c>
      <c r="H93" s="49">
        <v>1.5162037037037036E-3</v>
      </c>
      <c r="I93" s="48"/>
      <c r="J93" s="48" t="s">
        <v>258</v>
      </c>
      <c r="K93" s="48" t="s">
        <v>323</v>
      </c>
      <c r="L93" s="48" t="s">
        <v>323</v>
      </c>
      <c r="M93" s="49">
        <v>1.5162037037037036E-3</v>
      </c>
      <c r="N93" s="50">
        <v>1.689814814814815E-3</v>
      </c>
      <c r="O93" s="52"/>
    </row>
    <row r="94" spans="1:15">
      <c r="A94" s="51" t="s">
        <v>52</v>
      </c>
      <c r="B94" s="52"/>
      <c r="C94" s="53">
        <v>2</v>
      </c>
      <c r="D94" s="53" t="s">
        <v>378</v>
      </c>
      <c r="E94" s="53"/>
      <c r="F94" s="53"/>
      <c r="G94" s="53"/>
      <c r="H94" s="53"/>
      <c r="I94" s="53"/>
      <c r="J94" s="53"/>
      <c r="K94" s="53"/>
      <c r="L94" s="53"/>
      <c r="M94" s="53"/>
      <c r="N94" s="57"/>
      <c r="O94" s="52"/>
    </row>
    <row r="95" spans="1:15">
      <c r="A95" s="51" t="s">
        <v>407</v>
      </c>
      <c r="B95" s="52"/>
      <c r="C95" s="53">
        <v>3</v>
      </c>
      <c r="D95" s="53" t="s">
        <v>378</v>
      </c>
      <c r="E95" s="53"/>
      <c r="F95" s="53"/>
      <c r="G95" s="53"/>
      <c r="H95" s="53"/>
      <c r="I95" s="53"/>
      <c r="J95" s="53"/>
      <c r="K95" s="53"/>
      <c r="L95" s="53"/>
      <c r="M95" s="53"/>
      <c r="N95" s="57"/>
      <c r="O95" s="52"/>
    </row>
    <row r="96" spans="1:15">
      <c r="A96" s="56" t="s">
        <v>377</v>
      </c>
      <c r="B96" s="52"/>
      <c r="C96" s="53">
        <v>4</v>
      </c>
      <c r="D96" s="53" t="s">
        <v>378</v>
      </c>
      <c r="E96" s="53"/>
      <c r="F96" s="53"/>
      <c r="G96" s="53"/>
      <c r="H96" s="53"/>
      <c r="I96" s="53"/>
      <c r="J96" s="53"/>
      <c r="K96" s="53"/>
      <c r="L96" s="53"/>
      <c r="M96" s="53"/>
      <c r="N96" s="65"/>
      <c r="O96" s="53"/>
    </row>
    <row r="97" spans="1:15" ht="15.75" thickBot="1">
      <c r="A97" s="58"/>
      <c r="B97" s="59"/>
      <c r="C97" s="59">
        <v>5</v>
      </c>
      <c r="D97" s="59" t="s">
        <v>378</v>
      </c>
      <c r="E97" s="59"/>
      <c r="F97" s="59"/>
      <c r="G97" s="59"/>
      <c r="H97" s="59"/>
      <c r="I97" s="59"/>
      <c r="J97" s="59"/>
      <c r="K97" s="59"/>
      <c r="L97" s="59"/>
      <c r="M97" s="59"/>
      <c r="N97" s="60"/>
      <c r="O97" s="52"/>
    </row>
    <row r="98" spans="1:15">
      <c r="A98" s="73"/>
      <c r="B98" s="73"/>
    </row>
  </sheetData>
  <sheetProtection password="E4F1" sheet="1" objects="1" scenarios="1"/>
  <mergeCells count="17">
    <mergeCell ref="A74:B74"/>
    <mergeCell ref="A80:B80"/>
    <mergeCell ref="A86:B86"/>
    <mergeCell ref="A92:B92"/>
    <mergeCell ref="A98:B98"/>
    <mergeCell ref="A68:B68"/>
    <mergeCell ref="A4:N4"/>
    <mergeCell ref="A8:B8"/>
    <mergeCell ref="A14:B14"/>
    <mergeCell ref="A20:B20"/>
    <mergeCell ref="A26:B26"/>
    <mergeCell ref="A32:B32"/>
    <mergeCell ref="A38:B38"/>
    <mergeCell ref="A44:B44"/>
    <mergeCell ref="A50:B50"/>
    <mergeCell ref="A56:B56"/>
    <mergeCell ref="A62:B6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3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2"/>
  <sheetViews>
    <sheetView workbookViewId="0">
      <selection activeCell="L9" sqref="L9"/>
    </sheetView>
  </sheetViews>
  <sheetFormatPr defaultRowHeight="15"/>
  <cols>
    <col min="1" max="1" width="27.7109375" style="14" bestFit="1" customWidth="1"/>
    <col min="2" max="2" width="2.7109375" style="14" customWidth="1"/>
    <col min="3" max="3" width="5.42578125" style="14" customWidth="1"/>
    <col min="4" max="4" width="4" style="14" customWidth="1"/>
    <col min="5" max="5" width="8" style="14" customWidth="1"/>
    <col min="6" max="8" width="7" style="14" customWidth="1"/>
    <col min="9" max="9" width="5.140625" style="14" customWidth="1"/>
    <col min="10" max="10" width="5.7109375" style="14" customWidth="1"/>
    <col min="11" max="11" width="7.28515625" style="14" customWidth="1"/>
    <col min="12" max="12" width="6.42578125" style="14" customWidth="1"/>
    <col min="13" max="13" width="7.7109375" style="14" customWidth="1"/>
    <col min="14" max="14" width="7.140625" style="14" customWidth="1"/>
    <col min="15" max="15" width="4.5703125" style="14" customWidth="1"/>
    <col min="16" max="16384" width="9.140625" style="14"/>
  </cols>
  <sheetData>
    <row r="1" spans="1:14">
      <c r="A1" s="14" t="s">
        <v>244</v>
      </c>
    </row>
    <row r="2" spans="1:14">
      <c r="A2" s="14" t="s">
        <v>245</v>
      </c>
    </row>
    <row r="3" spans="1:14">
      <c r="A3" s="33">
        <v>41615</v>
      </c>
    </row>
    <row r="4" spans="1:14" ht="21">
      <c r="A4" s="69" t="s">
        <v>408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6" spans="1:14">
      <c r="A6" s="14" t="s">
        <v>247</v>
      </c>
    </row>
    <row r="7" spans="1:14">
      <c r="A7" s="14" t="s">
        <v>248</v>
      </c>
    </row>
    <row r="8" spans="1:14" ht="24" thickBot="1">
      <c r="A8" s="74"/>
      <c r="B8" s="74"/>
      <c r="C8" s="34" t="s">
        <v>249</v>
      </c>
      <c r="D8" s="34" t="s">
        <v>697</v>
      </c>
      <c r="E8" s="34" t="s">
        <v>13</v>
      </c>
      <c r="F8" s="34" t="s">
        <v>14</v>
      </c>
      <c r="G8" s="34" t="s">
        <v>250</v>
      </c>
      <c r="H8" s="34" t="s">
        <v>251</v>
      </c>
      <c r="I8" s="34" t="s">
        <v>252</v>
      </c>
      <c r="J8" s="34" t="s">
        <v>696</v>
      </c>
      <c r="K8" s="34" t="s">
        <v>254</v>
      </c>
      <c r="L8" s="34" t="s">
        <v>695</v>
      </c>
      <c r="M8" s="34" t="s">
        <v>256</v>
      </c>
      <c r="N8" s="34" t="s">
        <v>257</v>
      </c>
    </row>
    <row r="9" spans="1:14">
      <c r="A9" s="61">
        <v>1</v>
      </c>
      <c r="B9" s="67">
        <v>42</v>
      </c>
      <c r="C9" s="67">
        <v>1</v>
      </c>
      <c r="D9" s="67">
        <v>3</v>
      </c>
      <c r="E9" s="36">
        <v>0.26041666666666669</v>
      </c>
      <c r="F9" s="36">
        <v>0.34209490740740739</v>
      </c>
      <c r="G9" s="36">
        <v>0.34385416666666663</v>
      </c>
      <c r="H9" s="36">
        <v>1.7592592592592592E-3</v>
      </c>
      <c r="I9" s="67"/>
      <c r="J9" s="67" t="s">
        <v>409</v>
      </c>
      <c r="K9" s="67" t="s">
        <v>405</v>
      </c>
      <c r="L9" s="67" t="s">
        <v>405</v>
      </c>
      <c r="M9" s="36">
        <v>1.7592592592592592E-3</v>
      </c>
      <c r="N9" s="37">
        <v>7.9861111111111105E-4</v>
      </c>
    </row>
    <row r="10" spans="1:14">
      <c r="A10" s="38" t="s">
        <v>72</v>
      </c>
      <c r="C10" s="34">
        <v>2</v>
      </c>
      <c r="D10" s="34">
        <v>3</v>
      </c>
      <c r="E10" s="39">
        <v>0.37163194444444447</v>
      </c>
      <c r="F10" s="39">
        <v>0.42917824074074074</v>
      </c>
      <c r="G10" s="39">
        <v>0.43262731481481481</v>
      </c>
      <c r="H10" s="39">
        <v>3.4490740740740745E-3</v>
      </c>
      <c r="I10" s="34"/>
      <c r="J10" s="34" t="s">
        <v>410</v>
      </c>
      <c r="K10" s="34" t="s">
        <v>411</v>
      </c>
      <c r="L10" s="34" t="s">
        <v>412</v>
      </c>
      <c r="M10" s="39">
        <v>5.208333333333333E-3</v>
      </c>
      <c r="N10" s="40">
        <v>1.5393518518518519E-3</v>
      </c>
    </row>
    <row r="11" spans="1:14">
      <c r="A11" s="38" t="s">
        <v>413</v>
      </c>
      <c r="C11" s="34">
        <v>3</v>
      </c>
      <c r="D11" s="34">
        <v>3</v>
      </c>
      <c r="E11" s="39">
        <v>0.4604050925925926</v>
      </c>
      <c r="F11" s="39">
        <v>0.5128935185185185</v>
      </c>
      <c r="G11" s="39">
        <v>0.52615740740740746</v>
      </c>
      <c r="H11" s="39">
        <v>1.3263888888888889E-2</v>
      </c>
      <c r="I11" s="34"/>
      <c r="J11" s="34" t="s">
        <v>414</v>
      </c>
      <c r="K11" s="34" t="s">
        <v>691</v>
      </c>
      <c r="L11" s="34" t="s">
        <v>441</v>
      </c>
      <c r="M11" s="39">
        <v>1.8472222222222223E-2</v>
      </c>
      <c r="N11" s="40">
        <v>1.0706018518518517E-2</v>
      </c>
    </row>
    <row r="12" spans="1:14">
      <c r="A12" s="41" t="s">
        <v>706</v>
      </c>
      <c r="C12" s="34">
        <v>4</v>
      </c>
      <c r="D12" s="34">
        <v>1</v>
      </c>
      <c r="E12" s="39">
        <v>0.55393518518518514</v>
      </c>
      <c r="F12" s="39">
        <v>0.59630787037037036</v>
      </c>
      <c r="G12" s="39">
        <v>0.60133101851851845</v>
      </c>
      <c r="H12" s="39">
        <v>5.0231481481481481E-3</v>
      </c>
      <c r="I12" s="34"/>
      <c r="J12" s="34" t="s">
        <v>692</v>
      </c>
      <c r="K12" s="34" t="s">
        <v>693</v>
      </c>
      <c r="L12" s="34" t="s">
        <v>694</v>
      </c>
      <c r="M12" s="39">
        <v>2.3495370370370371E-2</v>
      </c>
      <c r="N12" s="40">
        <v>0</v>
      </c>
    </row>
    <row r="13" spans="1:14" ht="15.75" thickBot="1">
      <c r="A13" s="42"/>
      <c r="B13" s="43"/>
      <c r="C13" s="43">
        <v>5</v>
      </c>
      <c r="D13" s="43">
        <v>1</v>
      </c>
      <c r="E13" s="44">
        <v>0.62910879629629635</v>
      </c>
      <c r="F13" s="44">
        <v>0.66995370370370377</v>
      </c>
      <c r="G13" s="44">
        <v>0.67532407407407413</v>
      </c>
      <c r="H13" s="44">
        <v>5.37037037037037E-3</v>
      </c>
      <c r="I13" s="43"/>
      <c r="J13" s="43" t="s">
        <v>446</v>
      </c>
      <c r="K13" s="43" t="s">
        <v>446</v>
      </c>
      <c r="L13" s="43" t="s">
        <v>706</v>
      </c>
      <c r="M13" s="43"/>
      <c r="N13" s="45">
        <v>0</v>
      </c>
    </row>
    <row r="14" spans="1:14" ht="15.75" thickBot="1">
      <c r="A14" s="70"/>
      <c r="B14" s="70"/>
    </row>
    <row r="15" spans="1:14">
      <c r="A15" s="61">
        <v>2</v>
      </c>
      <c r="B15" s="67">
        <v>41</v>
      </c>
      <c r="C15" s="67">
        <v>1</v>
      </c>
      <c r="D15" s="67">
        <v>5</v>
      </c>
      <c r="E15" s="36">
        <v>0.26041666666666669</v>
      </c>
      <c r="F15" s="36">
        <v>0.34238425925925925</v>
      </c>
      <c r="G15" s="36">
        <v>0.3447453703703704</v>
      </c>
      <c r="H15" s="36">
        <v>2.3611111111111111E-3</v>
      </c>
      <c r="I15" s="67"/>
      <c r="J15" s="67" t="s">
        <v>415</v>
      </c>
      <c r="K15" s="67" t="s">
        <v>416</v>
      </c>
      <c r="L15" s="67" t="s">
        <v>416</v>
      </c>
      <c r="M15" s="36">
        <v>2.3611111111111111E-3</v>
      </c>
      <c r="N15" s="37">
        <v>1.689814814814815E-3</v>
      </c>
    </row>
    <row r="16" spans="1:14">
      <c r="A16" s="38" t="s">
        <v>111</v>
      </c>
      <c r="C16" s="34">
        <v>2</v>
      </c>
      <c r="D16" s="34">
        <v>2</v>
      </c>
      <c r="E16" s="39">
        <v>0.37252314814814813</v>
      </c>
      <c r="F16" s="39">
        <v>0.4293865740740741</v>
      </c>
      <c r="G16" s="39">
        <v>0.43171296296296297</v>
      </c>
      <c r="H16" s="39">
        <v>2.3263888888888887E-3</v>
      </c>
      <c r="I16" s="34"/>
      <c r="J16" s="34" t="s">
        <v>417</v>
      </c>
      <c r="K16" s="34" t="s">
        <v>418</v>
      </c>
      <c r="L16" s="34" t="s">
        <v>419</v>
      </c>
      <c r="M16" s="39">
        <v>4.6874999999999998E-3</v>
      </c>
      <c r="N16" s="40">
        <v>6.2500000000000001E-4</v>
      </c>
    </row>
    <row r="17" spans="1:14">
      <c r="A17" s="38" t="s">
        <v>420</v>
      </c>
      <c r="C17" s="34">
        <v>3</v>
      </c>
      <c r="D17" s="34">
        <v>2</v>
      </c>
      <c r="E17" s="39">
        <v>0.45949074074074076</v>
      </c>
      <c r="F17" s="39">
        <v>0.51956018518518521</v>
      </c>
      <c r="G17" s="39">
        <v>0.52296296296296296</v>
      </c>
      <c r="H17" s="39">
        <v>3.4027777777777784E-3</v>
      </c>
      <c r="I17" s="34"/>
      <c r="J17" s="34" t="s">
        <v>421</v>
      </c>
      <c r="K17" s="34" t="s">
        <v>422</v>
      </c>
      <c r="L17" s="34" t="s">
        <v>387</v>
      </c>
      <c r="M17" s="39">
        <v>8.0902777777777778E-3</v>
      </c>
      <c r="N17" s="40">
        <v>7.5115740740740742E-3</v>
      </c>
    </row>
    <row r="18" spans="1:14">
      <c r="A18" s="41" t="s">
        <v>423</v>
      </c>
      <c r="C18" s="34">
        <v>4</v>
      </c>
      <c r="D18" s="34">
        <v>3</v>
      </c>
      <c r="E18" s="39">
        <v>0.55074074074074075</v>
      </c>
      <c r="F18" s="39">
        <v>0.60738425925925921</v>
      </c>
      <c r="G18" s="39">
        <v>0.61212962962962958</v>
      </c>
      <c r="H18" s="39">
        <v>4.7453703703703703E-3</v>
      </c>
      <c r="I18" s="34"/>
      <c r="J18" s="34" t="s">
        <v>424</v>
      </c>
      <c r="K18" s="34" t="s">
        <v>425</v>
      </c>
      <c r="L18" s="34" t="s">
        <v>426</v>
      </c>
      <c r="M18" s="39">
        <v>1.283564814814815E-2</v>
      </c>
      <c r="N18" s="40">
        <v>1.0798611111111111E-2</v>
      </c>
    </row>
    <row r="19" spans="1:14" ht="15.75" thickBot="1">
      <c r="A19" s="42"/>
      <c r="B19" s="43"/>
      <c r="C19" s="43">
        <v>5</v>
      </c>
      <c r="D19" s="43">
        <v>2</v>
      </c>
      <c r="E19" s="44">
        <v>0.63990740740740737</v>
      </c>
      <c r="F19" s="44">
        <v>0.67486111111111102</v>
      </c>
      <c r="G19" s="44">
        <v>0.68167824074074079</v>
      </c>
      <c r="H19" s="44">
        <v>6.8171296296296287E-3</v>
      </c>
      <c r="I19" s="43"/>
      <c r="J19" s="43" t="s">
        <v>427</v>
      </c>
      <c r="K19" s="43" t="s">
        <v>427</v>
      </c>
      <c r="L19" s="43" t="s">
        <v>423</v>
      </c>
      <c r="M19" s="43"/>
      <c r="N19" s="45">
        <v>4.9074074074074072E-3</v>
      </c>
    </row>
    <row r="20" spans="1:14" ht="15.75" thickBot="1">
      <c r="A20" s="70"/>
      <c r="B20" s="70"/>
    </row>
    <row r="21" spans="1:14">
      <c r="A21" s="61">
        <v>3</v>
      </c>
      <c r="B21" s="67">
        <v>49</v>
      </c>
      <c r="C21" s="67">
        <v>1</v>
      </c>
      <c r="D21" s="67">
        <v>7</v>
      </c>
      <c r="E21" s="36">
        <v>0.26041666666666669</v>
      </c>
      <c r="F21" s="36">
        <v>0.34240740740740744</v>
      </c>
      <c r="G21" s="36">
        <v>0.34653935185185186</v>
      </c>
      <c r="H21" s="36">
        <v>4.1319444444444442E-3</v>
      </c>
      <c r="I21" s="67"/>
      <c r="J21" s="67" t="s">
        <v>422</v>
      </c>
      <c r="K21" s="67">
        <v>15</v>
      </c>
      <c r="L21" s="67">
        <v>15</v>
      </c>
      <c r="M21" s="36">
        <v>4.1319444444444442E-3</v>
      </c>
      <c r="N21" s="37">
        <v>3.483796296296296E-3</v>
      </c>
    </row>
    <row r="22" spans="1:14">
      <c r="A22" s="38" t="s">
        <v>133</v>
      </c>
      <c r="C22" s="34">
        <v>2</v>
      </c>
      <c r="D22" s="34">
        <v>5</v>
      </c>
      <c r="E22" s="39">
        <v>0.37431712962962965</v>
      </c>
      <c r="F22" s="39">
        <v>0.43056712962962962</v>
      </c>
      <c r="G22" s="39">
        <v>0.43938657407407411</v>
      </c>
      <c r="H22" s="39">
        <v>8.819444444444444E-3</v>
      </c>
      <c r="I22" s="34"/>
      <c r="J22" s="34" t="s">
        <v>428</v>
      </c>
      <c r="K22" s="34" t="s">
        <v>283</v>
      </c>
      <c r="L22" s="34" t="s">
        <v>319</v>
      </c>
      <c r="M22" s="39">
        <v>1.2951388888888887E-2</v>
      </c>
      <c r="N22" s="40">
        <v>8.2986111111111108E-3</v>
      </c>
    </row>
    <row r="23" spans="1:14">
      <c r="A23" s="38" t="s">
        <v>429</v>
      </c>
      <c r="C23" s="34">
        <v>3</v>
      </c>
      <c r="D23" s="34">
        <v>5</v>
      </c>
      <c r="E23" s="39">
        <v>0.46716435185185184</v>
      </c>
      <c r="F23" s="39">
        <v>0.52458333333333329</v>
      </c>
      <c r="G23" s="39">
        <v>0.52782407407407406</v>
      </c>
      <c r="H23" s="39">
        <v>3.2407407407407406E-3</v>
      </c>
      <c r="I23" s="34"/>
      <c r="J23" s="34" t="s">
        <v>411</v>
      </c>
      <c r="K23" s="34" t="s">
        <v>430</v>
      </c>
      <c r="L23" s="34" t="s">
        <v>431</v>
      </c>
      <c r="M23" s="39">
        <v>1.6192129629629629E-2</v>
      </c>
      <c r="N23" s="40">
        <v>1.2372685185185186E-2</v>
      </c>
    </row>
    <row r="24" spans="1:14">
      <c r="A24" s="41" t="s">
        <v>432</v>
      </c>
      <c r="C24" s="34">
        <v>4</v>
      </c>
      <c r="D24" s="34">
        <v>4</v>
      </c>
      <c r="E24" s="39">
        <v>0.55560185185185185</v>
      </c>
      <c r="F24" s="39">
        <v>0.61260416666666673</v>
      </c>
      <c r="G24" s="39">
        <v>0.61614583333333328</v>
      </c>
      <c r="H24" s="39">
        <v>3.5416666666666665E-3</v>
      </c>
      <c r="I24" s="34"/>
      <c r="J24" s="34" t="s">
        <v>433</v>
      </c>
      <c r="K24" s="34" t="s">
        <v>434</v>
      </c>
      <c r="L24" s="34" t="s">
        <v>435</v>
      </c>
      <c r="M24" s="39">
        <v>1.9733796296296298E-2</v>
      </c>
      <c r="N24" s="40">
        <v>1.4814814814814814E-2</v>
      </c>
    </row>
    <row r="25" spans="1:14" ht="15.75" thickBot="1">
      <c r="A25" s="42"/>
      <c r="B25" s="43"/>
      <c r="C25" s="43">
        <v>5</v>
      </c>
      <c r="D25" s="43">
        <v>3</v>
      </c>
      <c r="E25" s="44">
        <v>0.64392361111111118</v>
      </c>
      <c r="F25" s="44">
        <v>0.67650462962962965</v>
      </c>
      <c r="G25" s="44">
        <v>0.68685185185185194</v>
      </c>
      <c r="H25" s="44">
        <v>1.0347222222222223E-2</v>
      </c>
      <c r="I25" s="43"/>
      <c r="J25" s="43" t="s">
        <v>436</v>
      </c>
      <c r="K25" s="43" t="s">
        <v>436</v>
      </c>
      <c r="L25" s="43" t="s">
        <v>432</v>
      </c>
      <c r="M25" s="43"/>
      <c r="N25" s="45">
        <v>6.5509259259259262E-3</v>
      </c>
    </row>
    <row r="26" spans="1:14" ht="15.75" thickBot="1">
      <c r="A26" s="70"/>
      <c r="B26" s="70"/>
    </row>
    <row r="27" spans="1:14">
      <c r="A27" s="61">
        <v>4</v>
      </c>
      <c r="B27" s="67">
        <v>43</v>
      </c>
      <c r="C27" s="67">
        <v>1</v>
      </c>
      <c r="D27" s="67">
        <v>4</v>
      </c>
      <c r="E27" s="36">
        <v>0.26041666666666669</v>
      </c>
      <c r="F27" s="36">
        <v>0.34244212962962961</v>
      </c>
      <c r="G27" s="36">
        <v>0.34400462962962958</v>
      </c>
      <c r="H27" s="36">
        <v>1.5624999999999999E-3</v>
      </c>
      <c r="I27" s="67"/>
      <c r="J27" s="67" t="s">
        <v>422</v>
      </c>
      <c r="K27" s="67" t="s">
        <v>437</v>
      </c>
      <c r="L27" s="67" t="s">
        <v>437</v>
      </c>
      <c r="M27" s="36">
        <v>1.5624999999999999E-3</v>
      </c>
      <c r="N27" s="37">
        <v>9.4907407407407408E-4</v>
      </c>
    </row>
    <row r="28" spans="1:14">
      <c r="A28" s="38" t="s">
        <v>127</v>
      </c>
      <c r="C28" s="34">
        <v>2</v>
      </c>
      <c r="D28" s="34">
        <v>4</v>
      </c>
      <c r="E28" s="39">
        <v>0.37178240740740742</v>
      </c>
      <c r="F28" s="39">
        <v>0.43366898148148153</v>
      </c>
      <c r="G28" s="39">
        <v>0.4355324074074074</v>
      </c>
      <c r="H28" s="39">
        <v>1.8634259259259261E-3</v>
      </c>
      <c r="I28" s="34"/>
      <c r="J28" s="34" t="s">
        <v>438</v>
      </c>
      <c r="K28" s="34" t="s">
        <v>439</v>
      </c>
      <c r="L28" s="34" t="s">
        <v>435</v>
      </c>
      <c r="M28" s="39">
        <v>3.425925925925926E-3</v>
      </c>
      <c r="N28" s="40">
        <v>4.4444444444444444E-3</v>
      </c>
    </row>
    <row r="29" spans="1:14">
      <c r="A29" s="38" t="s">
        <v>440</v>
      </c>
      <c r="C29" s="34">
        <v>3</v>
      </c>
      <c r="D29" s="34">
        <v>3</v>
      </c>
      <c r="E29" s="39">
        <v>0.46331018518518513</v>
      </c>
      <c r="F29" s="39">
        <v>0.52447916666666672</v>
      </c>
      <c r="G29" s="39">
        <v>0.52615740740740746</v>
      </c>
      <c r="H29" s="39">
        <v>1.6782407407407406E-3</v>
      </c>
      <c r="I29" s="34"/>
      <c r="J29" s="34" t="s">
        <v>278</v>
      </c>
      <c r="K29" s="34" t="s">
        <v>316</v>
      </c>
      <c r="L29" s="34" t="s">
        <v>441</v>
      </c>
      <c r="M29" s="39">
        <v>5.1041666666666666E-3</v>
      </c>
      <c r="N29" s="40">
        <v>1.0706018518518517E-2</v>
      </c>
    </row>
    <row r="30" spans="1:14">
      <c r="A30" s="41" t="s">
        <v>442</v>
      </c>
      <c r="C30" s="34">
        <v>4</v>
      </c>
      <c r="D30" s="34">
        <v>5</v>
      </c>
      <c r="E30" s="39">
        <v>0.55393518518518514</v>
      </c>
      <c r="F30" s="39">
        <v>0.61446759259259254</v>
      </c>
      <c r="G30" s="39">
        <v>0.61797453703703698</v>
      </c>
      <c r="H30" s="39">
        <v>3.5069444444444445E-3</v>
      </c>
      <c r="I30" s="34"/>
      <c r="J30" s="34" t="s">
        <v>434</v>
      </c>
      <c r="K30" s="34" t="s">
        <v>300</v>
      </c>
      <c r="L30" s="34" t="s">
        <v>443</v>
      </c>
      <c r="M30" s="39">
        <v>8.611111111111111E-3</v>
      </c>
      <c r="N30" s="40">
        <v>1.6643518518518519E-2</v>
      </c>
    </row>
    <row r="31" spans="1:14" ht="15.75" thickBot="1">
      <c r="A31" s="42"/>
      <c r="B31" s="43"/>
      <c r="C31" s="43">
        <v>5</v>
      </c>
      <c r="D31" s="43">
        <v>4</v>
      </c>
      <c r="E31" s="44">
        <v>0.64575231481481488</v>
      </c>
      <c r="F31" s="44">
        <v>0.68866898148148159</v>
      </c>
      <c r="G31" s="44">
        <v>0.69158564814814805</v>
      </c>
      <c r="H31" s="44">
        <v>2.9166666666666668E-3</v>
      </c>
      <c r="I31" s="43"/>
      <c r="J31" s="43" t="s">
        <v>444</v>
      </c>
      <c r="K31" s="43" t="s">
        <v>444</v>
      </c>
      <c r="L31" s="43" t="s">
        <v>442</v>
      </c>
      <c r="M31" s="43"/>
      <c r="N31" s="45">
        <v>1.8715277777777779E-2</v>
      </c>
    </row>
    <row r="32" spans="1:14" ht="15.75" thickBot="1">
      <c r="A32" s="70"/>
      <c r="B32" s="70"/>
    </row>
    <row r="33" spans="1:15">
      <c r="A33" s="61" t="s">
        <v>369</v>
      </c>
      <c r="B33" s="67">
        <v>46</v>
      </c>
      <c r="C33" s="67">
        <v>1</v>
      </c>
      <c r="D33" s="67">
        <v>1</v>
      </c>
      <c r="E33" s="36">
        <v>0.26041666666666669</v>
      </c>
      <c r="F33" s="36">
        <v>0.34247685185185189</v>
      </c>
      <c r="G33" s="36">
        <v>0.34379629629629632</v>
      </c>
      <c r="H33" s="36">
        <v>1.3194444444444443E-3</v>
      </c>
      <c r="I33" s="67"/>
      <c r="J33" s="67" t="s">
        <v>445</v>
      </c>
      <c r="K33" s="67" t="s">
        <v>401</v>
      </c>
      <c r="L33" s="67" t="s">
        <v>401</v>
      </c>
      <c r="M33" s="36">
        <v>1.3194444444444443E-3</v>
      </c>
      <c r="N33" s="37">
        <v>7.407407407407407E-4</v>
      </c>
    </row>
    <row r="34" spans="1:15">
      <c r="A34" s="38" t="s">
        <v>57</v>
      </c>
      <c r="C34" s="34">
        <v>2</v>
      </c>
      <c r="D34" s="34">
        <v>1</v>
      </c>
      <c r="E34" s="39">
        <v>0.37157407407407406</v>
      </c>
      <c r="F34" s="39">
        <v>0.42943287037037042</v>
      </c>
      <c r="G34" s="39">
        <v>0.43108796296296298</v>
      </c>
      <c r="H34" s="39">
        <v>1.6550925925925926E-3</v>
      </c>
      <c r="I34" s="34"/>
      <c r="J34" s="34" t="s">
        <v>446</v>
      </c>
      <c r="K34" s="34" t="s">
        <v>447</v>
      </c>
      <c r="L34" s="34" t="s">
        <v>288</v>
      </c>
      <c r="M34" s="39">
        <v>2.9745370370370373E-3</v>
      </c>
      <c r="N34" s="40">
        <v>0</v>
      </c>
    </row>
    <row r="35" spans="1:15">
      <c r="A35" s="38" t="s">
        <v>448</v>
      </c>
      <c r="C35" s="34">
        <v>3</v>
      </c>
      <c r="D35" s="34">
        <v>1</v>
      </c>
      <c r="E35" s="39">
        <v>0.45886574074074077</v>
      </c>
      <c r="F35" s="39">
        <v>0.51298611111111114</v>
      </c>
      <c r="G35" s="39">
        <v>0.51545138888888886</v>
      </c>
      <c r="H35" s="39">
        <v>2.4652777777777776E-3</v>
      </c>
      <c r="I35" s="34"/>
      <c r="J35" s="34" t="s">
        <v>449</v>
      </c>
      <c r="K35" s="34" t="s">
        <v>450</v>
      </c>
      <c r="L35" s="34" t="s">
        <v>451</v>
      </c>
      <c r="M35" s="39">
        <v>5.4398148148148149E-3</v>
      </c>
      <c r="N35" s="40">
        <v>0</v>
      </c>
    </row>
    <row r="36" spans="1:15">
      <c r="A36" s="41" t="s">
        <v>388</v>
      </c>
      <c r="C36" s="34">
        <v>4</v>
      </c>
      <c r="D36" s="34" t="s">
        <v>378</v>
      </c>
      <c r="E36" s="39">
        <v>0.54322916666666665</v>
      </c>
      <c r="F36" s="39">
        <v>0.59642361111111108</v>
      </c>
      <c r="G36" s="39">
        <v>0.60964120370370367</v>
      </c>
      <c r="H36" s="39">
        <v>1.3217592592592593E-2</v>
      </c>
      <c r="I36" s="34"/>
      <c r="J36" s="34" t="s">
        <v>452</v>
      </c>
      <c r="K36" s="34" t="s">
        <v>342</v>
      </c>
      <c r="L36" s="34" t="s">
        <v>453</v>
      </c>
      <c r="M36" s="39">
        <v>1.8657407407407407E-2</v>
      </c>
      <c r="N36" s="40">
        <v>8.3101851851851861E-3</v>
      </c>
    </row>
    <row r="37" spans="1:15" ht="15.75" thickBot="1">
      <c r="A37" s="42"/>
      <c r="B37" s="43"/>
      <c r="C37" s="43">
        <v>5</v>
      </c>
      <c r="D37" s="43" t="s">
        <v>378</v>
      </c>
      <c r="E37" s="43"/>
      <c r="F37" s="43"/>
      <c r="G37" s="43"/>
      <c r="H37" s="43"/>
      <c r="I37" s="43"/>
      <c r="J37" s="43"/>
      <c r="K37" s="43"/>
      <c r="L37" s="43"/>
      <c r="M37" s="43"/>
      <c r="N37" s="47"/>
    </row>
    <row r="38" spans="1:15" ht="15.75" thickBot="1">
      <c r="A38" s="72"/>
      <c r="B38" s="72"/>
    </row>
    <row r="39" spans="1:15">
      <c r="A39" s="62" t="s">
        <v>369</v>
      </c>
      <c r="B39" s="48">
        <v>48</v>
      </c>
      <c r="C39" s="48">
        <v>1</v>
      </c>
      <c r="D39" s="48">
        <v>5</v>
      </c>
      <c r="E39" s="49">
        <v>0.26041666666666669</v>
      </c>
      <c r="F39" s="49">
        <v>0.34512731481481485</v>
      </c>
      <c r="G39" s="49">
        <v>0.3475462962962963</v>
      </c>
      <c r="H39" s="49">
        <v>2.4189814814814816E-3</v>
      </c>
      <c r="I39" s="48"/>
      <c r="J39" s="48" t="s">
        <v>301</v>
      </c>
      <c r="K39" s="48" t="s">
        <v>454</v>
      </c>
      <c r="L39" s="48" t="s">
        <v>454</v>
      </c>
      <c r="M39" s="49">
        <v>2.4189814814814816E-3</v>
      </c>
      <c r="N39" s="50">
        <v>4.4907407407407405E-3</v>
      </c>
      <c r="O39" s="52"/>
    </row>
    <row r="40" spans="1:15">
      <c r="A40" s="51" t="s">
        <v>55</v>
      </c>
      <c r="B40" s="52"/>
      <c r="C40" s="68">
        <v>2</v>
      </c>
      <c r="D40" s="68">
        <v>5</v>
      </c>
      <c r="E40" s="54">
        <v>0.37532407407407403</v>
      </c>
      <c r="F40" s="54">
        <v>0.43761574074074078</v>
      </c>
      <c r="G40" s="54">
        <v>0.44062499999999999</v>
      </c>
      <c r="H40" s="54">
        <v>3.0092592592592588E-3</v>
      </c>
      <c r="I40" s="68"/>
      <c r="J40" s="68" t="s">
        <v>455</v>
      </c>
      <c r="K40" s="68" t="s">
        <v>456</v>
      </c>
      <c r="L40" s="68" t="s">
        <v>373</v>
      </c>
      <c r="M40" s="54">
        <v>5.4282407407407404E-3</v>
      </c>
      <c r="N40" s="55">
        <v>9.5370370370370366E-3</v>
      </c>
      <c r="O40" s="52"/>
    </row>
    <row r="41" spans="1:15">
      <c r="A41" s="51" t="s">
        <v>457</v>
      </c>
      <c r="B41" s="52"/>
      <c r="C41" s="68">
        <v>3</v>
      </c>
      <c r="D41" s="68" t="s">
        <v>378</v>
      </c>
      <c r="E41" s="54">
        <v>0.46840277777777778</v>
      </c>
      <c r="F41" s="54">
        <v>0.52459490740740744</v>
      </c>
      <c r="G41" s="54">
        <v>0.53743055555555552</v>
      </c>
      <c r="H41" s="54">
        <v>1.283564814814815E-2</v>
      </c>
      <c r="I41" s="68"/>
      <c r="J41" s="68" t="s">
        <v>458</v>
      </c>
      <c r="K41" s="68" t="s">
        <v>397</v>
      </c>
      <c r="L41" s="68" t="s">
        <v>306</v>
      </c>
      <c r="M41" s="54">
        <v>1.8263888888888889E-2</v>
      </c>
      <c r="N41" s="55">
        <v>2.1979166666666664E-2</v>
      </c>
      <c r="O41" s="52"/>
    </row>
    <row r="42" spans="1:15">
      <c r="A42" s="56" t="s">
        <v>388</v>
      </c>
      <c r="B42" s="52"/>
      <c r="C42" s="68">
        <v>4</v>
      </c>
      <c r="D42" s="68" t="s">
        <v>378</v>
      </c>
      <c r="E42" s="52"/>
      <c r="F42" s="52"/>
      <c r="G42" s="68"/>
      <c r="H42" s="68"/>
      <c r="I42" s="68"/>
      <c r="J42" s="68"/>
      <c r="K42" s="68"/>
      <c r="L42" s="68"/>
      <c r="M42" s="68"/>
      <c r="N42" s="65"/>
      <c r="O42" s="68"/>
    </row>
    <row r="43" spans="1:15" ht="15.75" thickBot="1">
      <c r="A43" s="58"/>
      <c r="B43" s="59"/>
      <c r="C43" s="59">
        <v>5</v>
      </c>
      <c r="D43" s="59" t="s">
        <v>378</v>
      </c>
      <c r="E43" s="59"/>
      <c r="F43" s="59"/>
      <c r="G43" s="59"/>
      <c r="H43" s="59"/>
      <c r="I43" s="59"/>
      <c r="J43" s="59"/>
      <c r="K43" s="59"/>
      <c r="L43" s="59"/>
      <c r="M43" s="59"/>
      <c r="N43" s="60"/>
      <c r="O43" s="52"/>
    </row>
    <row r="44" spans="1:15" ht="15.75" thickBot="1">
      <c r="A44" s="73"/>
      <c r="B44" s="7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</row>
    <row r="45" spans="1:15">
      <c r="A45" s="62" t="s">
        <v>369</v>
      </c>
      <c r="B45" s="48">
        <v>45</v>
      </c>
      <c r="C45" s="48">
        <v>1</v>
      </c>
      <c r="D45" s="48">
        <v>4</v>
      </c>
      <c r="E45" s="49">
        <v>0.26041666666666669</v>
      </c>
      <c r="F45" s="49">
        <v>0.34407407407407403</v>
      </c>
      <c r="G45" s="49">
        <v>0.34641203703703699</v>
      </c>
      <c r="H45" s="49">
        <v>2.3379629629629631E-3</v>
      </c>
      <c r="I45" s="48"/>
      <c r="J45" s="48" t="s">
        <v>373</v>
      </c>
      <c r="K45" s="48" t="s">
        <v>459</v>
      </c>
      <c r="L45" s="48" t="s">
        <v>459</v>
      </c>
      <c r="M45" s="49">
        <v>2.3379629629629631E-3</v>
      </c>
      <c r="N45" s="50">
        <v>3.3564814814814811E-3</v>
      </c>
      <c r="O45" s="52"/>
    </row>
    <row r="46" spans="1:15">
      <c r="A46" s="51" t="s">
        <v>108</v>
      </c>
      <c r="B46" s="52"/>
      <c r="C46" s="68">
        <v>2</v>
      </c>
      <c r="D46" s="68" t="s">
        <v>378</v>
      </c>
      <c r="E46" s="54">
        <v>0.37418981481481484</v>
      </c>
      <c r="F46" s="54">
        <v>0.43747685185185187</v>
      </c>
      <c r="G46" s="54">
        <v>0.43958333333333338</v>
      </c>
      <c r="H46" s="54">
        <v>2.1064814814814813E-3</v>
      </c>
      <c r="I46" s="68"/>
      <c r="J46" s="68" t="s">
        <v>460</v>
      </c>
      <c r="K46" s="68" t="s">
        <v>461</v>
      </c>
      <c r="L46" s="68" t="s">
        <v>462</v>
      </c>
      <c r="M46" s="54">
        <v>4.4444444444444444E-3</v>
      </c>
      <c r="N46" s="55">
        <v>8.4953703703703701E-3</v>
      </c>
      <c r="O46" s="52"/>
    </row>
    <row r="47" spans="1:15">
      <c r="A47" s="51" t="s">
        <v>463</v>
      </c>
      <c r="B47" s="52"/>
      <c r="C47" s="68">
        <v>3</v>
      </c>
      <c r="D47" s="68" t="s">
        <v>378</v>
      </c>
      <c r="E47" s="68"/>
      <c r="F47" s="68"/>
      <c r="G47" s="68"/>
      <c r="H47" s="68"/>
      <c r="I47" s="68"/>
      <c r="J47" s="68"/>
      <c r="K47" s="68"/>
      <c r="L47" s="68"/>
      <c r="M47" s="68"/>
      <c r="N47" s="57"/>
      <c r="O47" s="52"/>
    </row>
    <row r="48" spans="1:15">
      <c r="A48" s="56" t="s">
        <v>377</v>
      </c>
      <c r="B48" s="52"/>
      <c r="C48" s="68">
        <v>4</v>
      </c>
      <c r="D48" s="68" t="s">
        <v>378</v>
      </c>
      <c r="E48" s="52"/>
      <c r="F48" s="52"/>
      <c r="G48" s="68"/>
      <c r="H48" s="68"/>
      <c r="I48" s="68"/>
      <c r="J48" s="68"/>
      <c r="K48" s="68"/>
      <c r="L48" s="68"/>
      <c r="M48" s="68"/>
      <c r="N48" s="65"/>
      <c r="O48" s="68"/>
    </row>
    <row r="49" spans="1:15" ht="15.75" thickBot="1">
      <c r="A49" s="58"/>
      <c r="B49" s="59"/>
      <c r="C49" s="59">
        <v>5</v>
      </c>
      <c r="D49" s="59" t="s">
        <v>378</v>
      </c>
      <c r="E49" s="59"/>
      <c r="F49" s="59"/>
      <c r="G49" s="59"/>
      <c r="H49" s="59"/>
      <c r="I49" s="59"/>
      <c r="J49" s="59"/>
      <c r="K49" s="59"/>
      <c r="L49" s="59"/>
      <c r="M49" s="59"/>
      <c r="N49" s="60"/>
      <c r="O49" s="52"/>
    </row>
    <row r="50" spans="1:15" ht="15.75" thickBot="1">
      <c r="A50" s="73"/>
      <c r="B50" s="73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</row>
    <row r="51" spans="1:15">
      <c r="A51" s="62" t="s">
        <v>369</v>
      </c>
      <c r="B51" s="48">
        <v>44</v>
      </c>
      <c r="C51" s="48">
        <v>1</v>
      </c>
      <c r="D51" s="48">
        <v>5</v>
      </c>
      <c r="E51" s="49">
        <v>0.26041666666666669</v>
      </c>
      <c r="F51" s="49">
        <v>0.34399305555555554</v>
      </c>
      <c r="G51" s="49">
        <v>0.34668981481481481</v>
      </c>
      <c r="H51" s="49">
        <v>2.6967592592592594E-3</v>
      </c>
      <c r="I51" s="48"/>
      <c r="J51" s="48" t="s">
        <v>437</v>
      </c>
      <c r="K51" s="48" t="s">
        <v>398</v>
      </c>
      <c r="L51" s="48" t="s">
        <v>398</v>
      </c>
      <c r="M51" s="49">
        <v>2.6967592592592594E-3</v>
      </c>
      <c r="N51" s="50">
        <v>3.6342592592592594E-3</v>
      </c>
      <c r="O51" s="52"/>
    </row>
    <row r="52" spans="1:15">
      <c r="A52" s="51" t="s">
        <v>107</v>
      </c>
      <c r="B52" s="52"/>
      <c r="C52" s="68">
        <v>2</v>
      </c>
      <c r="D52" s="68" t="s">
        <v>378</v>
      </c>
      <c r="E52" s="54">
        <v>0.3744675925925926</v>
      </c>
      <c r="F52" s="54">
        <v>0.43747685185185187</v>
      </c>
      <c r="G52" s="54">
        <v>0.44012731481481482</v>
      </c>
      <c r="H52" s="54">
        <v>2.6504629629629625E-3</v>
      </c>
      <c r="I52" s="68"/>
      <c r="J52" s="68" t="s">
        <v>371</v>
      </c>
      <c r="K52" s="68" t="s">
        <v>464</v>
      </c>
      <c r="L52" s="68" t="s">
        <v>401</v>
      </c>
      <c r="M52" s="54">
        <v>5.347222222222222E-3</v>
      </c>
      <c r="N52" s="55">
        <v>9.0393518518518522E-3</v>
      </c>
      <c r="O52" s="52"/>
    </row>
    <row r="53" spans="1:15">
      <c r="A53" s="51" t="s">
        <v>465</v>
      </c>
      <c r="B53" s="52"/>
      <c r="C53" s="68">
        <v>3</v>
      </c>
      <c r="D53" s="68" t="s">
        <v>378</v>
      </c>
      <c r="E53" s="68"/>
      <c r="F53" s="68"/>
      <c r="G53" s="68"/>
      <c r="H53" s="68"/>
      <c r="I53" s="68"/>
      <c r="J53" s="68"/>
      <c r="K53" s="68"/>
      <c r="L53" s="68"/>
      <c r="M53" s="68"/>
      <c r="N53" s="57"/>
      <c r="O53" s="52"/>
    </row>
    <row r="54" spans="1:15">
      <c r="A54" s="56" t="s">
        <v>377</v>
      </c>
      <c r="B54" s="52"/>
      <c r="C54" s="68">
        <v>4</v>
      </c>
      <c r="D54" s="68" t="s">
        <v>378</v>
      </c>
      <c r="E54" s="52"/>
      <c r="F54" s="52"/>
      <c r="G54" s="68"/>
      <c r="H54" s="68"/>
      <c r="I54" s="68"/>
      <c r="J54" s="68"/>
      <c r="K54" s="68"/>
      <c r="L54" s="68"/>
      <c r="M54" s="68"/>
      <c r="N54" s="65"/>
      <c r="O54" s="68"/>
    </row>
    <row r="55" spans="1:15" ht="15.75" thickBot="1">
      <c r="A55" s="58"/>
      <c r="B55" s="59"/>
      <c r="C55" s="59">
        <v>5</v>
      </c>
      <c r="D55" s="59" t="s">
        <v>378</v>
      </c>
      <c r="E55" s="59"/>
      <c r="F55" s="59"/>
      <c r="G55" s="59"/>
      <c r="H55" s="59"/>
      <c r="I55" s="59"/>
      <c r="J55" s="59"/>
      <c r="K55" s="59"/>
      <c r="L55" s="59"/>
      <c r="M55" s="59"/>
      <c r="N55" s="60"/>
      <c r="O55" s="52"/>
    </row>
    <row r="56" spans="1:15" ht="15.75" thickBot="1">
      <c r="A56" s="73"/>
      <c r="B56" s="73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</row>
    <row r="57" spans="1:15">
      <c r="A57" s="62" t="s">
        <v>369</v>
      </c>
      <c r="B57" s="48">
        <v>47</v>
      </c>
      <c r="C57" s="48">
        <v>1</v>
      </c>
      <c r="D57" s="48" t="s">
        <v>378</v>
      </c>
      <c r="E57" s="49">
        <v>0.26041666666666669</v>
      </c>
      <c r="F57" s="49">
        <v>0.34207175925925926</v>
      </c>
      <c r="G57" s="49">
        <v>0.3430555555555555</v>
      </c>
      <c r="H57" s="49">
        <v>9.8379629629629642E-4</v>
      </c>
      <c r="I57" s="48"/>
      <c r="J57" s="48" t="s">
        <v>466</v>
      </c>
      <c r="K57" s="48" t="s">
        <v>467</v>
      </c>
      <c r="L57" s="48" t="s">
        <v>467</v>
      </c>
      <c r="M57" s="49">
        <v>9.8379629629629642E-4</v>
      </c>
      <c r="N57" s="50">
        <v>0</v>
      </c>
      <c r="O57" s="52"/>
    </row>
    <row r="58" spans="1:15">
      <c r="A58" s="51" t="s">
        <v>53</v>
      </c>
      <c r="B58" s="52"/>
      <c r="C58" s="68">
        <v>2</v>
      </c>
      <c r="D58" s="68" t="s">
        <v>378</v>
      </c>
      <c r="E58" s="68"/>
      <c r="F58" s="68"/>
      <c r="G58" s="68"/>
      <c r="H58" s="68"/>
      <c r="I58" s="68"/>
      <c r="J58" s="68"/>
      <c r="K58" s="68"/>
      <c r="L58" s="68"/>
      <c r="M58" s="68"/>
      <c r="N58" s="57"/>
      <c r="O58" s="52"/>
    </row>
    <row r="59" spans="1:15">
      <c r="A59" s="51" t="s">
        <v>468</v>
      </c>
      <c r="B59" s="52"/>
      <c r="C59" s="68">
        <v>3</v>
      </c>
      <c r="D59" s="68" t="s">
        <v>378</v>
      </c>
      <c r="E59" s="68"/>
      <c r="F59" s="68"/>
      <c r="G59" s="68"/>
      <c r="H59" s="68"/>
      <c r="I59" s="68"/>
      <c r="J59" s="68"/>
      <c r="K59" s="68"/>
      <c r="L59" s="68"/>
      <c r="M59" s="68"/>
      <c r="N59" s="57"/>
      <c r="O59" s="52"/>
    </row>
    <row r="60" spans="1:15">
      <c r="A60" s="56" t="s">
        <v>377</v>
      </c>
      <c r="B60" s="52"/>
      <c r="C60" s="68">
        <v>4</v>
      </c>
      <c r="D60" s="68" t="s">
        <v>378</v>
      </c>
      <c r="E60" s="52"/>
      <c r="F60" s="52"/>
      <c r="G60" s="68"/>
      <c r="H60" s="68"/>
      <c r="I60" s="68"/>
      <c r="J60" s="68"/>
      <c r="K60" s="68"/>
      <c r="L60" s="68"/>
      <c r="M60" s="68"/>
      <c r="N60" s="65"/>
      <c r="O60" s="68"/>
    </row>
    <row r="61" spans="1:15" ht="15.75" thickBot="1">
      <c r="A61" s="58"/>
      <c r="B61" s="59"/>
      <c r="C61" s="59">
        <v>5</v>
      </c>
      <c r="D61" s="59" t="s">
        <v>378</v>
      </c>
      <c r="E61" s="59"/>
      <c r="F61" s="59"/>
      <c r="G61" s="59"/>
      <c r="H61" s="59"/>
      <c r="I61" s="59"/>
      <c r="J61" s="59"/>
      <c r="K61" s="59"/>
      <c r="L61" s="59"/>
      <c r="M61" s="59"/>
      <c r="N61" s="60"/>
      <c r="O61" s="52"/>
    </row>
    <row r="62" spans="1:15">
      <c r="A62" s="73"/>
      <c r="B62" s="73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</row>
    <row r="63" spans="1:1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</row>
    <row r="64" spans="1:1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</row>
    <row r="65" spans="1:1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</row>
    <row r="66" spans="1:1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</row>
    <row r="67" spans="1:1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</row>
    <row r="68" spans="1:1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</row>
    <row r="69" spans="1:1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</row>
    <row r="70" spans="1:1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</row>
    <row r="71" spans="1: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</row>
    <row r="72" spans="1:1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</row>
  </sheetData>
  <sheetProtection password="E4F1" sheet="1" objects="1" scenarios="1"/>
  <mergeCells count="11">
    <mergeCell ref="A38:B38"/>
    <mergeCell ref="A44:B44"/>
    <mergeCell ref="A50:B50"/>
    <mergeCell ref="A56:B56"/>
    <mergeCell ref="A62:B62"/>
    <mergeCell ref="A32:B32"/>
    <mergeCell ref="A4:N4"/>
    <mergeCell ref="A8:B8"/>
    <mergeCell ref="A14:B14"/>
    <mergeCell ref="A20:B20"/>
    <mergeCell ref="A26:B26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3"/>
  <sheetViews>
    <sheetView workbookViewId="0">
      <selection activeCell="B62" sqref="B62"/>
    </sheetView>
  </sheetViews>
  <sheetFormatPr defaultRowHeight="15"/>
  <cols>
    <col min="1" max="1" width="25.28515625" style="14" bestFit="1" customWidth="1"/>
    <col min="2" max="2" width="5.42578125" style="13" customWidth="1"/>
    <col min="3" max="3" width="4" style="14" customWidth="1"/>
    <col min="4" max="4" width="8" style="14" customWidth="1"/>
    <col min="5" max="8" width="7" style="14" customWidth="1"/>
    <col min="9" max="9" width="2.5703125" style="14" customWidth="1"/>
    <col min="10" max="10" width="7.28515625" style="14" customWidth="1"/>
    <col min="11" max="11" width="6.42578125" style="14" customWidth="1"/>
    <col min="12" max="12" width="7.7109375" style="14" customWidth="1"/>
    <col min="13" max="13" width="7.140625" style="14" customWidth="1"/>
    <col min="14" max="14" width="7" style="14" customWidth="1"/>
    <col min="15" max="16384" width="9.140625" style="14"/>
  </cols>
  <sheetData>
    <row r="1" spans="1:14">
      <c r="A1" s="14" t="s">
        <v>244</v>
      </c>
    </row>
    <row r="2" spans="1:14">
      <c r="A2" s="14" t="s">
        <v>245</v>
      </c>
    </row>
    <row r="3" spans="1:14">
      <c r="A3" s="33">
        <v>41615</v>
      </c>
    </row>
    <row r="4" spans="1:14" ht="21">
      <c r="A4" s="69" t="s">
        <v>469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6" spans="1:14">
      <c r="A6" s="14" t="s">
        <v>247</v>
      </c>
    </row>
    <row r="7" spans="1:14">
      <c r="A7" s="14" t="s">
        <v>470</v>
      </c>
    </row>
    <row r="8" spans="1:14" ht="15.75" thickBot="1">
      <c r="A8" s="34"/>
      <c r="B8" s="34" t="s">
        <v>10</v>
      </c>
      <c r="C8" s="34" t="s">
        <v>249</v>
      </c>
      <c r="D8" s="34" t="s">
        <v>9</v>
      </c>
      <c r="E8" s="34" t="s">
        <v>13</v>
      </c>
      <c r="F8" s="34" t="s">
        <v>14</v>
      </c>
      <c r="G8" s="34" t="s">
        <v>250</v>
      </c>
      <c r="H8" s="34" t="s">
        <v>251</v>
      </c>
      <c r="I8" s="34" t="s">
        <v>252</v>
      </c>
      <c r="J8" s="34" t="s">
        <v>253</v>
      </c>
      <c r="K8" s="34" t="s">
        <v>254</v>
      </c>
      <c r="L8" s="34" t="s">
        <v>255</v>
      </c>
      <c r="M8" s="34" t="s">
        <v>256</v>
      </c>
      <c r="N8" s="34" t="s">
        <v>257</v>
      </c>
    </row>
    <row r="9" spans="1:14">
      <c r="A9" s="61">
        <v>1</v>
      </c>
      <c r="B9" s="64">
        <v>121</v>
      </c>
      <c r="C9" s="64">
        <v>1</v>
      </c>
      <c r="D9" s="64">
        <v>7</v>
      </c>
      <c r="E9" s="36">
        <v>0.29166666666666669</v>
      </c>
      <c r="F9" s="36">
        <v>0.3797106481481482</v>
      </c>
      <c r="G9" s="36">
        <v>0.38168981481481484</v>
      </c>
      <c r="H9" s="36">
        <v>1.9791666666666668E-3</v>
      </c>
      <c r="I9" s="64"/>
      <c r="J9" s="64" t="s">
        <v>357</v>
      </c>
      <c r="K9" s="64" t="s">
        <v>471</v>
      </c>
      <c r="L9" s="64" t="s">
        <v>471</v>
      </c>
      <c r="M9" s="36">
        <v>1.9791666666666668E-3</v>
      </c>
      <c r="N9" s="37">
        <v>7.1180555555555554E-3</v>
      </c>
    </row>
    <row r="10" spans="1:14">
      <c r="A10" s="38" t="s">
        <v>46</v>
      </c>
      <c r="C10" s="34">
        <v>2</v>
      </c>
      <c r="D10" s="34">
        <v>2</v>
      </c>
      <c r="E10" s="39">
        <v>0.40946759259259258</v>
      </c>
      <c r="F10" s="39">
        <v>0.47396990740740735</v>
      </c>
      <c r="G10" s="39">
        <v>0.47623842592592597</v>
      </c>
      <c r="H10" s="39">
        <v>2.2685185185185182E-3</v>
      </c>
      <c r="I10" s="34"/>
      <c r="J10" s="34" t="s">
        <v>288</v>
      </c>
      <c r="K10" s="34" t="s">
        <v>316</v>
      </c>
      <c r="L10" s="34" t="s">
        <v>472</v>
      </c>
      <c r="M10" s="39">
        <v>4.2476851851851851E-3</v>
      </c>
      <c r="N10" s="40">
        <v>3.1250000000000001E-4</v>
      </c>
    </row>
    <row r="11" spans="1:14">
      <c r="A11" s="38" t="s">
        <v>473</v>
      </c>
      <c r="C11" s="34">
        <v>3</v>
      </c>
      <c r="D11" s="34">
        <v>1</v>
      </c>
      <c r="E11" s="39">
        <v>0.5040162037037037</v>
      </c>
      <c r="F11" s="39">
        <v>0.56597222222222221</v>
      </c>
      <c r="G11" s="39">
        <v>0.57476851851851851</v>
      </c>
      <c r="H11" s="39">
        <v>8.7962962962962968E-3</v>
      </c>
      <c r="I11" s="34"/>
      <c r="J11" s="34" t="s">
        <v>474</v>
      </c>
      <c r="K11" s="34" t="s">
        <v>474</v>
      </c>
      <c r="L11" s="34" t="s">
        <v>383</v>
      </c>
      <c r="M11" s="34"/>
      <c r="N11" s="40">
        <v>0</v>
      </c>
    </row>
    <row r="12" spans="1:14" ht="15.75" thickBot="1">
      <c r="A12" s="42" t="s">
        <v>383</v>
      </c>
      <c r="B12" s="32" t="s">
        <v>600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47"/>
    </row>
    <row r="13" spans="1:14" ht="15.75" thickBot="1">
      <c r="A13" s="34"/>
    </row>
    <row r="14" spans="1:14">
      <c r="A14" s="61">
        <v>2</v>
      </c>
      <c r="B14" s="64">
        <v>64</v>
      </c>
      <c r="C14" s="64">
        <v>1</v>
      </c>
      <c r="D14" s="64">
        <v>5</v>
      </c>
      <c r="E14" s="36">
        <v>0.29166666666666669</v>
      </c>
      <c r="F14" s="36">
        <v>0.37756944444444446</v>
      </c>
      <c r="G14" s="36">
        <v>0.37996527777777778</v>
      </c>
      <c r="H14" s="36">
        <v>2.3958333333333336E-3</v>
      </c>
      <c r="I14" s="64"/>
      <c r="J14" s="64" t="s">
        <v>302</v>
      </c>
      <c r="K14" s="64" t="s">
        <v>475</v>
      </c>
      <c r="L14" s="64" t="s">
        <v>475</v>
      </c>
      <c r="M14" s="36">
        <v>2.3958333333333336E-3</v>
      </c>
      <c r="N14" s="37">
        <v>5.3935185185185188E-3</v>
      </c>
    </row>
    <row r="15" spans="1:14">
      <c r="A15" s="38" t="s">
        <v>58</v>
      </c>
      <c r="C15" s="34">
        <v>2</v>
      </c>
      <c r="D15" s="34">
        <v>4</v>
      </c>
      <c r="E15" s="39">
        <v>0.40774305555555551</v>
      </c>
      <c r="F15" s="39">
        <v>0.47547453703703701</v>
      </c>
      <c r="G15" s="39">
        <v>0.47673611111111108</v>
      </c>
      <c r="H15" s="39">
        <v>1.261574074074074E-3</v>
      </c>
      <c r="I15" s="34"/>
      <c r="J15" s="34" t="s">
        <v>476</v>
      </c>
      <c r="K15" s="34" t="s">
        <v>258</v>
      </c>
      <c r="L15" s="34" t="s">
        <v>398</v>
      </c>
      <c r="M15" s="39">
        <v>3.6574074074074074E-3</v>
      </c>
      <c r="N15" s="40">
        <v>8.1018518518518516E-4</v>
      </c>
    </row>
    <row r="16" spans="1:14">
      <c r="A16" s="38" t="s">
        <v>477</v>
      </c>
      <c r="C16" s="34">
        <v>3</v>
      </c>
      <c r="D16" s="34">
        <v>2</v>
      </c>
      <c r="E16" s="39">
        <v>0.50451388888888882</v>
      </c>
      <c r="F16" s="39">
        <v>0.56600694444444444</v>
      </c>
      <c r="G16" s="39">
        <v>0.58127314814814812</v>
      </c>
      <c r="H16" s="39">
        <v>1.5266203703703705E-2</v>
      </c>
      <c r="I16" s="34"/>
      <c r="J16" s="34" t="s">
        <v>478</v>
      </c>
      <c r="K16" s="34" t="s">
        <v>478</v>
      </c>
      <c r="L16" s="34" t="s">
        <v>383</v>
      </c>
      <c r="M16" s="34"/>
      <c r="N16" s="40">
        <v>3.4722222222222222E-5</v>
      </c>
    </row>
    <row r="17" spans="1:14" ht="15.75" thickBot="1">
      <c r="A17" s="42" t="s">
        <v>383</v>
      </c>
      <c r="B17" s="32" t="s">
        <v>601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47"/>
    </row>
    <row r="18" spans="1:14" ht="15.75" thickBot="1">
      <c r="A18" s="34"/>
    </row>
    <row r="19" spans="1:14">
      <c r="A19" s="61">
        <v>3</v>
      </c>
      <c r="B19" s="64">
        <v>66</v>
      </c>
      <c r="C19" s="64">
        <v>1</v>
      </c>
      <c r="D19" s="64">
        <v>3</v>
      </c>
      <c r="E19" s="36">
        <v>0.29166666666666669</v>
      </c>
      <c r="F19" s="36">
        <v>0.37466435185185182</v>
      </c>
      <c r="G19" s="36">
        <v>0.37709490740740742</v>
      </c>
      <c r="H19" s="36">
        <v>2.4305555555555556E-3</v>
      </c>
      <c r="I19" s="64"/>
      <c r="J19" s="64" t="s">
        <v>479</v>
      </c>
      <c r="K19" s="64" t="s">
        <v>323</v>
      </c>
      <c r="L19" s="64" t="s">
        <v>323</v>
      </c>
      <c r="M19" s="36">
        <v>2.4305555555555556E-3</v>
      </c>
      <c r="N19" s="37">
        <v>2.5231481481481481E-3</v>
      </c>
    </row>
    <row r="20" spans="1:14">
      <c r="A20" s="38" t="s">
        <v>99</v>
      </c>
      <c r="C20" s="34">
        <v>2</v>
      </c>
      <c r="D20" s="34">
        <v>3</v>
      </c>
      <c r="E20" s="39">
        <v>0.40487268518518515</v>
      </c>
      <c r="F20" s="39">
        <v>0.47401620370370368</v>
      </c>
      <c r="G20" s="39">
        <v>0.47653935185185187</v>
      </c>
      <c r="H20" s="39">
        <v>2.5231481481481481E-3</v>
      </c>
      <c r="I20" s="34"/>
      <c r="J20" s="34" t="s">
        <v>480</v>
      </c>
      <c r="K20" s="34" t="s">
        <v>481</v>
      </c>
      <c r="L20" s="34" t="s">
        <v>482</v>
      </c>
      <c r="M20" s="39">
        <v>4.9537037037037041E-3</v>
      </c>
      <c r="N20" s="40">
        <v>6.134259259259259E-4</v>
      </c>
    </row>
    <row r="21" spans="1:14">
      <c r="A21" s="38" t="s">
        <v>483</v>
      </c>
      <c r="C21" s="34">
        <v>3</v>
      </c>
      <c r="D21" s="34">
        <v>3</v>
      </c>
      <c r="E21" s="39">
        <v>0.5043171296296296</v>
      </c>
      <c r="F21" s="39">
        <v>0.56601851851851859</v>
      </c>
      <c r="G21" s="39">
        <v>0.57313657407407403</v>
      </c>
      <c r="H21" s="39">
        <v>7.1180555555555554E-3</v>
      </c>
      <c r="I21" s="34"/>
      <c r="J21" s="34" t="s">
        <v>484</v>
      </c>
      <c r="K21" s="34" t="s">
        <v>484</v>
      </c>
      <c r="L21" s="34" t="s">
        <v>383</v>
      </c>
      <c r="M21" s="34"/>
      <c r="N21" s="40">
        <v>4.6296296296296294E-5</v>
      </c>
    </row>
    <row r="22" spans="1:14" ht="15.75" thickBot="1">
      <c r="A22" s="42" t="s">
        <v>383</v>
      </c>
      <c r="B22" s="32" t="s">
        <v>601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47"/>
    </row>
    <row r="23" spans="1:14" ht="15.75" thickBot="1">
      <c r="A23" s="34"/>
    </row>
    <row r="24" spans="1:14">
      <c r="A24" s="61">
        <v>4</v>
      </c>
      <c r="B24" s="64">
        <v>120</v>
      </c>
      <c r="C24" s="64">
        <v>1</v>
      </c>
      <c r="D24" s="64">
        <v>2</v>
      </c>
      <c r="E24" s="36">
        <v>0.29166666666666669</v>
      </c>
      <c r="F24" s="36">
        <v>0.37371527777777774</v>
      </c>
      <c r="G24" s="36">
        <v>0.37590277777777775</v>
      </c>
      <c r="H24" s="36">
        <v>2.1874999999999998E-3</v>
      </c>
      <c r="I24" s="64"/>
      <c r="J24" s="64" t="s">
        <v>445</v>
      </c>
      <c r="K24" s="64" t="s">
        <v>383</v>
      </c>
      <c r="L24" s="64" t="s">
        <v>383</v>
      </c>
      <c r="M24" s="36">
        <v>2.1874999999999998E-3</v>
      </c>
      <c r="N24" s="37">
        <v>1.3310185185185185E-3</v>
      </c>
    </row>
    <row r="25" spans="1:14">
      <c r="A25" s="38" t="s">
        <v>73</v>
      </c>
      <c r="C25" s="34">
        <v>2</v>
      </c>
      <c r="D25" s="34">
        <v>1</v>
      </c>
      <c r="E25" s="39">
        <v>0.40368055555555554</v>
      </c>
      <c r="F25" s="39">
        <v>0.47400462962962964</v>
      </c>
      <c r="G25" s="39">
        <v>0.47592592592592592</v>
      </c>
      <c r="H25" s="39">
        <v>1.9212962962962962E-3</v>
      </c>
      <c r="I25" s="34"/>
      <c r="J25" s="34" t="s">
        <v>259</v>
      </c>
      <c r="K25" s="34" t="s">
        <v>307</v>
      </c>
      <c r="L25" s="34" t="s">
        <v>302</v>
      </c>
      <c r="M25" s="39">
        <v>4.108796296296297E-3</v>
      </c>
      <c r="N25" s="40">
        <v>0</v>
      </c>
    </row>
    <row r="26" spans="1:14">
      <c r="A26" s="38" t="s">
        <v>485</v>
      </c>
      <c r="C26" s="34">
        <v>3</v>
      </c>
      <c r="D26" s="34">
        <v>4</v>
      </c>
      <c r="E26" s="39">
        <v>0.50370370370370365</v>
      </c>
      <c r="F26" s="39">
        <v>0.56603009259259263</v>
      </c>
      <c r="G26" s="39">
        <v>0.57028935185185181</v>
      </c>
      <c r="H26" s="39">
        <v>4.2592592592592595E-3</v>
      </c>
      <c r="I26" s="34"/>
      <c r="J26" s="34" t="s">
        <v>486</v>
      </c>
      <c r="K26" s="34" t="s">
        <v>486</v>
      </c>
      <c r="L26" s="34" t="s">
        <v>383</v>
      </c>
      <c r="M26" s="34"/>
      <c r="N26" s="40">
        <v>5.7870370370370366E-5</v>
      </c>
    </row>
    <row r="27" spans="1:14" ht="15.75" thickBot="1">
      <c r="A27" s="42" t="s">
        <v>383</v>
      </c>
      <c r="B27" s="32" t="s">
        <v>600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47"/>
    </row>
    <row r="28" spans="1:14" ht="15.75" thickBot="1">
      <c r="A28" s="34"/>
    </row>
    <row r="29" spans="1:14">
      <c r="A29" s="61">
        <v>5</v>
      </c>
      <c r="B29" s="64">
        <v>61</v>
      </c>
      <c r="C29" s="64">
        <v>1</v>
      </c>
      <c r="D29" s="64">
        <v>6</v>
      </c>
      <c r="E29" s="36">
        <v>0.29166666666666669</v>
      </c>
      <c r="F29" s="36">
        <v>0.37466435185185182</v>
      </c>
      <c r="G29" s="36">
        <v>0.38034722222222223</v>
      </c>
      <c r="H29" s="36">
        <v>5.6828703703703702E-3</v>
      </c>
      <c r="I29" s="64"/>
      <c r="J29" s="64" t="s">
        <v>479</v>
      </c>
      <c r="K29" s="64" t="s">
        <v>487</v>
      </c>
      <c r="L29" s="64" t="s">
        <v>487</v>
      </c>
      <c r="M29" s="36">
        <v>5.6828703703703702E-3</v>
      </c>
      <c r="N29" s="37">
        <v>5.7754629629629623E-3</v>
      </c>
    </row>
    <row r="30" spans="1:14">
      <c r="A30" s="38" t="s">
        <v>66</v>
      </c>
      <c r="C30" s="34">
        <v>2</v>
      </c>
      <c r="D30" s="34">
        <v>5</v>
      </c>
      <c r="E30" s="39">
        <v>0.40812500000000002</v>
      </c>
      <c r="F30" s="39">
        <v>0.47857638888888893</v>
      </c>
      <c r="G30" s="39">
        <v>0.48199074074074072</v>
      </c>
      <c r="H30" s="39">
        <v>3.414351851851852E-3</v>
      </c>
      <c r="I30" s="34"/>
      <c r="J30" s="34" t="s">
        <v>488</v>
      </c>
      <c r="K30" s="34" t="s">
        <v>358</v>
      </c>
      <c r="L30" s="34" t="s">
        <v>489</v>
      </c>
      <c r="M30" s="39">
        <v>9.0972222222222218E-3</v>
      </c>
      <c r="N30" s="40">
        <v>6.0648148148148145E-3</v>
      </c>
    </row>
    <row r="31" spans="1:14">
      <c r="A31" s="38" t="s">
        <v>490</v>
      </c>
      <c r="C31" s="34">
        <v>3</v>
      </c>
      <c r="D31" s="34">
        <v>5</v>
      </c>
      <c r="E31" s="39">
        <v>0.50976851851851845</v>
      </c>
      <c r="F31" s="39">
        <v>0.57471064814814821</v>
      </c>
      <c r="G31" s="39">
        <v>0.58120370370370367</v>
      </c>
      <c r="H31" s="39">
        <v>6.4930555555555549E-3</v>
      </c>
      <c r="I31" s="34"/>
      <c r="J31" s="34" t="s">
        <v>258</v>
      </c>
      <c r="K31" s="34" t="s">
        <v>258</v>
      </c>
      <c r="L31" s="34" t="s">
        <v>329</v>
      </c>
      <c r="M31" s="34"/>
      <c r="N31" s="40">
        <v>8.7384259259259255E-3</v>
      </c>
    </row>
    <row r="32" spans="1:14" ht="15.75" thickBot="1">
      <c r="A32" s="42" t="s">
        <v>329</v>
      </c>
      <c r="B32" s="32" t="s">
        <v>601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47"/>
    </row>
    <row r="33" spans="1:14" ht="15.75" thickBot="1">
      <c r="A33" s="34"/>
    </row>
    <row r="34" spans="1:14">
      <c r="A34" s="61">
        <v>6</v>
      </c>
      <c r="B34" s="64">
        <v>65</v>
      </c>
      <c r="C34" s="64">
        <v>1</v>
      </c>
      <c r="D34" s="64">
        <v>1</v>
      </c>
      <c r="E34" s="36">
        <v>0.29166666666666669</v>
      </c>
      <c r="F34" s="36">
        <v>0.37188657407407405</v>
      </c>
      <c r="G34" s="36">
        <v>0.37457175925925923</v>
      </c>
      <c r="H34" s="36">
        <v>2.685185185185185E-3</v>
      </c>
      <c r="I34" s="64"/>
      <c r="J34" s="64" t="s">
        <v>304</v>
      </c>
      <c r="K34" s="64" t="s">
        <v>385</v>
      </c>
      <c r="L34" s="64" t="s">
        <v>385</v>
      </c>
      <c r="M34" s="36">
        <v>2.685185185185185E-3</v>
      </c>
      <c r="N34" s="37">
        <v>0</v>
      </c>
    </row>
    <row r="35" spans="1:14">
      <c r="A35" s="38" t="s">
        <v>88</v>
      </c>
      <c r="C35" s="34">
        <v>2</v>
      </c>
      <c r="D35" s="34">
        <v>6</v>
      </c>
      <c r="E35" s="39">
        <v>0.40234953703703707</v>
      </c>
      <c r="F35" s="39">
        <v>0.47974537037037041</v>
      </c>
      <c r="G35" s="39">
        <v>0.48277777777777775</v>
      </c>
      <c r="H35" s="39">
        <v>3.0324074074074073E-3</v>
      </c>
      <c r="I35" s="34"/>
      <c r="J35" s="34" t="s">
        <v>287</v>
      </c>
      <c r="K35" s="34" t="s">
        <v>491</v>
      </c>
      <c r="L35" s="34" t="s">
        <v>492</v>
      </c>
      <c r="M35" s="39">
        <v>5.7175925925925927E-3</v>
      </c>
      <c r="N35" s="40">
        <v>6.851851851851852E-3</v>
      </c>
    </row>
    <row r="36" spans="1:14">
      <c r="A36" s="38" t="s">
        <v>493</v>
      </c>
      <c r="C36" s="34">
        <v>3</v>
      </c>
      <c r="D36" s="34">
        <v>6</v>
      </c>
      <c r="E36" s="39">
        <v>0.51055555555555554</v>
      </c>
      <c r="F36" s="39">
        <v>0.57528935185185182</v>
      </c>
      <c r="G36" s="39">
        <v>0.58152777777777775</v>
      </c>
      <c r="H36" s="39">
        <v>6.238425925925925E-3</v>
      </c>
      <c r="I36" s="34"/>
      <c r="J36" s="34" t="s">
        <v>437</v>
      </c>
      <c r="K36" s="34" t="s">
        <v>437</v>
      </c>
      <c r="L36" s="34" t="s">
        <v>307</v>
      </c>
      <c r="M36" s="34"/>
      <c r="N36" s="40">
        <v>9.3171296296296283E-3</v>
      </c>
    </row>
    <row r="37" spans="1:14" ht="15.75" thickBot="1">
      <c r="A37" s="42" t="s">
        <v>307</v>
      </c>
      <c r="B37" s="32" t="s">
        <v>601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47"/>
    </row>
    <row r="38" spans="1:14" ht="15.75" thickBot="1">
      <c r="A38" s="34"/>
    </row>
    <row r="39" spans="1:14">
      <c r="A39" s="61">
        <v>7</v>
      </c>
      <c r="B39" s="64">
        <v>119</v>
      </c>
      <c r="C39" s="64">
        <v>1</v>
      </c>
      <c r="D39" s="64">
        <v>4</v>
      </c>
      <c r="E39" s="36">
        <v>0.29166666666666669</v>
      </c>
      <c r="F39" s="36">
        <v>0.3742476851851852</v>
      </c>
      <c r="G39" s="36">
        <v>0.3772685185185185</v>
      </c>
      <c r="H39" s="36">
        <v>3.0208333333333333E-3</v>
      </c>
      <c r="I39" s="64"/>
      <c r="J39" s="64" t="s">
        <v>266</v>
      </c>
      <c r="K39" s="64" t="s">
        <v>494</v>
      </c>
      <c r="L39" s="64" t="s">
        <v>494</v>
      </c>
      <c r="M39" s="36">
        <v>3.0208333333333333E-3</v>
      </c>
      <c r="N39" s="37">
        <v>2.6967592592592594E-3</v>
      </c>
    </row>
    <row r="40" spans="1:14">
      <c r="A40" s="38" t="s">
        <v>151</v>
      </c>
      <c r="C40" s="34">
        <v>2</v>
      </c>
      <c r="D40" s="34">
        <v>7</v>
      </c>
      <c r="E40" s="39">
        <v>0.40504629629629635</v>
      </c>
      <c r="F40" s="39">
        <v>0.47991898148148149</v>
      </c>
      <c r="G40" s="39">
        <v>0.48349537037037038</v>
      </c>
      <c r="H40" s="39">
        <v>3.5763888888888894E-3</v>
      </c>
      <c r="I40" s="34"/>
      <c r="J40" s="34" t="s">
        <v>495</v>
      </c>
      <c r="K40" s="34" t="s">
        <v>496</v>
      </c>
      <c r="L40" s="34" t="s">
        <v>471</v>
      </c>
      <c r="M40" s="39">
        <v>6.5972222222222222E-3</v>
      </c>
      <c r="N40" s="40">
        <v>7.5694444444444446E-3</v>
      </c>
    </row>
    <row r="41" spans="1:14">
      <c r="A41" s="38" t="s">
        <v>497</v>
      </c>
      <c r="C41" s="34">
        <v>3</v>
      </c>
      <c r="D41" s="34">
        <v>7</v>
      </c>
      <c r="E41" s="39">
        <v>0.51127314814814817</v>
      </c>
      <c r="F41" s="39">
        <v>0.59128472222222228</v>
      </c>
      <c r="G41" s="39">
        <v>0.60103009259259255</v>
      </c>
      <c r="H41" s="39">
        <v>9.7453703703703713E-3</v>
      </c>
      <c r="I41" s="34"/>
      <c r="J41" s="34" t="s">
        <v>498</v>
      </c>
      <c r="K41" s="34" t="s">
        <v>498</v>
      </c>
      <c r="L41" s="34" t="s">
        <v>499</v>
      </c>
      <c r="M41" s="34"/>
      <c r="N41" s="40">
        <v>2.5312500000000002E-2</v>
      </c>
    </row>
    <row r="42" spans="1:14" ht="15.75" thickBot="1">
      <c r="A42" s="42" t="s">
        <v>499</v>
      </c>
      <c r="B42" s="32" t="s">
        <v>600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47"/>
    </row>
    <row r="43" spans="1:14" ht="15.75" thickBot="1">
      <c r="A43" s="34"/>
    </row>
    <row r="44" spans="1:14">
      <c r="A44" s="61">
        <v>8</v>
      </c>
      <c r="B44" s="64">
        <v>62</v>
      </c>
      <c r="C44" s="64">
        <v>1</v>
      </c>
      <c r="D44" s="64">
        <v>8</v>
      </c>
      <c r="E44" s="36">
        <v>0.29166666666666669</v>
      </c>
      <c r="F44" s="36">
        <v>0.37967592592592592</v>
      </c>
      <c r="G44" s="36">
        <v>0.38215277777777779</v>
      </c>
      <c r="H44" s="36">
        <v>2.4768518518518516E-3</v>
      </c>
      <c r="I44" s="64"/>
      <c r="J44" s="64" t="s">
        <v>345</v>
      </c>
      <c r="K44" s="64" t="s">
        <v>331</v>
      </c>
      <c r="L44" s="64" t="s">
        <v>331</v>
      </c>
      <c r="M44" s="36">
        <v>2.4768518518518516E-3</v>
      </c>
      <c r="N44" s="37">
        <v>7.5810185185185182E-3</v>
      </c>
    </row>
    <row r="45" spans="1:14">
      <c r="A45" s="38" t="s">
        <v>119</v>
      </c>
      <c r="C45" s="34">
        <v>2</v>
      </c>
      <c r="D45" s="34">
        <v>8</v>
      </c>
      <c r="E45" s="39">
        <v>0.40993055555555552</v>
      </c>
      <c r="F45" s="39">
        <v>0.48343749999999996</v>
      </c>
      <c r="G45" s="39">
        <v>0.48789351851851853</v>
      </c>
      <c r="H45" s="39">
        <v>4.4560185185185189E-3</v>
      </c>
      <c r="I45" s="34"/>
      <c r="J45" s="34" t="s">
        <v>500</v>
      </c>
      <c r="K45" s="34" t="s">
        <v>501</v>
      </c>
      <c r="L45" s="34" t="s">
        <v>502</v>
      </c>
      <c r="M45" s="39">
        <v>6.9328703703703696E-3</v>
      </c>
      <c r="N45" s="40">
        <v>1.1967592592592592E-2</v>
      </c>
    </row>
    <row r="46" spans="1:14">
      <c r="A46" s="38" t="s">
        <v>503</v>
      </c>
      <c r="C46" s="34">
        <v>3</v>
      </c>
      <c r="D46" s="34">
        <v>8</v>
      </c>
      <c r="E46" s="39">
        <v>0.51567129629629627</v>
      </c>
      <c r="F46" s="39">
        <v>0.59248842592592588</v>
      </c>
      <c r="G46" s="39">
        <v>0.59767361111111106</v>
      </c>
      <c r="H46" s="39">
        <v>5.185185185185185E-3</v>
      </c>
      <c r="I46" s="34"/>
      <c r="J46" s="34" t="s">
        <v>504</v>
      </c>
      <c r="K46" s="34" t="s">
        <v>504</v>
      </c>
      <c r="L46" s="34" t="s">
        <v>505</v>
      </c>
      <c r="M46" s="34"/>
      <c r="N46" s="40">
        <v>2.6516203703703698E-2</v>
      </c>
    </row>
    <row r="47" spans="1:14" ht="15.75" thickBot="1">
      <c r="A47" s="42" t="s">
        <v>505</v>
      </c>
      <c r="B47" s="32" t="s">
        <v>601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47"/>
    </row>
    <row r="48" spans="1:14" ht="15.75" thickBot="1">
      <c r="A48" s="34"/>
    </row>
    <row r="49" spans="1:14">
      <c r="A49" s="61">
        <v>9</v>
      </c>
      <c r="B49" s="64">
        <v>124</v>
      </c>
      <c r="C49" s="64">
        <v>1</v>
      </c>
      <c r="D49" s="64">
        <v>9</v>
      </c>
      <c r="E49" s="36">
        <v>0.29166666666666669</v>
      </c>
      <c r="F49" s="36">
        <v>0.3799305555555556</v>
      </c>
      <c r="G49" s="36">
        <v>0.38329861111111113</v>
      </c>
      <c r="H49" s="36">
        <v>3.3680555555555551E-3</v>
      </c>
      <c r="I49" s="64"/>
      <c r="J49" s="64" t="s">
        <v>475</v>
      </c>
      <c r="K49" s="64" t="s">
        <v>506</v>
      </c>
      <c r="L49" s="64" t="s">
        <v>506</v>
      </c>
      <c r="M49" s="36">
        <v>3.3680555555555551E-3</v>
      </c>
      <c r="N49" s="37">
        <v>8.726851851851852E-3</v>
      </c>
    </row>
    <row r="50" spans="1:14">
      <c r="A50" s="38" t="s">
        <v>507</v>
      </c>
      <c r="C50" s="34">
        <v>2</v>
      </c>
      <c r="D50" s="34">
        <v>9</v>
      </c>
      <c r="E50" s="39">
        <v>0.41107638888888887</v>
      </c>
      <c r="F50" s="39">
        <v>0.49133101851851851</v>
      </c>
      <c r="G50" s="39">
        <v>0.49789351851851849</v>
      </c>
      <c r="H50" s="39">
        <v>6.5624999999999998E-3</v>
      </c>
      <c r="I50" s="34"/>
      <c r="J50" s="34" t="s">
        <v>508</v>
      </c>
      <c r="K50" s="34" t="s">
        <v>509</v>
      </c>
      <c r="L50" s="34" t="s">
        <v>510</v>
      </c>
      <c r="M50" s="39">
        <v>9.9305555555555553E-3</v>
      </c>
      <c r="N50" s="40">
        <v>2.1967592592592594E-2</v>
      </c>
    </row>
    <row r="51" spans="1:14">
      <c r="A51" s="38" t="s">
        <v>511</v>
      </c>
      <c r="C51" s="34">
        <v>3</v>
      </c>
      <c r="D51" s="34">
        <v>9</v>
      </c>
      <c r="E51" s="39">
        <v>0.52567129629629628</v>
      </c>
      <c r="F51" s="39">
        <v>0.60722222222222222</v>
      </c>
      <c r="G51" s="39">
        <v>0.62167824074074074</v>
      </c>
      <c r="H51" s="39">
        <v>1.4456018518518519E-2</v>
      </c>
      <c r="I51" s="34"/>
      <c r="J51" s="34" t="s">
        <v>512</v>
      </c>
      <c r="K51" s="34" t="s">
        <v>512</v>
      </c>
      <c r="L51" s="34" t="s">
        <v>513</v>
      </c>
      <c r="M51" s="34"/>
      <c r="N51" s="40">
        <v>4.1250000000000002E-2</v>
      </c>
    </row>
    <row r="52" spans="1:14" ht="15.75" thickBot="1">
      <c r="A52" s="42" t="s">
        <v>513</v>
      </c>
      <c r="B52" s="32" t="s">
        <v>600</v>
      </c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47"/>
    </row>
    <row r="53" spans="1:14" ht="15.75" thickBot="1">
      <c r="A53" s="34"/>
    </row>
    <row r="54" spans="1:14">
      <c r="A54" s="61">
        <v>10</v>
      </c>
      <c r="B54" s="64">
        <v>63</v>
      </c>
      <c r="C54" s="64">
        <v>1</v>
      </c>
      <c r="D54" s="64">
        <v>11</v>
      </c>
      <c r="E54" s="36">
        <v>0.29166666666666669</v>
      </c>
      <c r="F54" s="36">
        <v>0.38615740740740739</v>
      </c>
      <c r="G54" s="36">
        <v>0.38892361111111112</v>
      </c>
      <c r="H54" s="36">
        <v>2.7662037037037034E-3</v>
      </c>
      <c r="I54" s="64"/>
      <c r="J54" s="64" t="s">
        <v>514</v>
      </c>
      <c r="K54" s="64" t="s">
        <v>515</v>
      </c>
      <c r="L54" s="64" t="s">
        <v>515</v>
      </c>
      <c r="M54" s="36">
        <v>2.7662037037037034E-3</v>
      </c>
      <c r="N54" s="37">
        <v>1.4351851851851852E-2</v>
      </c>
    </row>
    <row r="55" spans="1:14">
      <c r="A55" s="38" t="s">
        <v>146</v>
      </c>
      <c r="C55" s="34">
        <v>2</v>
      </c>
      <c r="D55" s="34">
        <v>10</v>
      </c>
      <c r="E55" s="39">
        <v>0.41670138888888886</v>
      </c>
      <c r="F55" s="39">
        <v>0.49594907407407413</v>
      </c>
      <c r="G55" s="39">
        <v>0.50041666666666662</v>
      </c>
      <c r="H55" s="39">
        <v>4.4675925925925933E-3</v>
      </c>
      <c r="I55" s="34"/>
      <c r="J55" s="34" t="s">
        <v>516</v>
      </c>
      <c r="K55" s="34" t="s">
        <v>517</v>
      </c>
      <c r="L55" s="34" t="s">
        <v>518</v>
      </c>
      <c r="M55" s="39">
        <v>7.2337962962962963E-3</v>
      </c>
      <c r="N55" s="40">
        <v>2.449074074074074E-2</v>
      </c>
    </row>
    <row r="56" spans="1:14">
      <c r="A56" s="38" t="s">
        <v>519</v>
      </c>
      <c r="C56" s="34">
        <v>3</v>
      </c>
      <c r="D56" s="34">
        <v>10</v>
      </c>
      <c r="E56" s="39">
        <v>0.52819444444444441</v>
      </c>
      <c r="F56" s="39">
        <v>0.62605324074074076</v>
      </c>
      <c r="G56" s="39">
        <v>0.63393518518518521</v>
      </c>
      <c r="H56" s="39">
        <v>7.8819444444444432E-3</v>
      </c>
      <c r="I56" s="34"/>
      <c r="J56" s="34" t="s">
        <v>520</v>
      </c>
      <c r="K56" s="34" t="s">
        <v>520</v>
      </c>
      <c r="L56" s="34" t="s">
        <v>521</v>
      </c>
      <c r="M56" s="34"/>
      <c r="N56" s="40">
        <v>6.008101851851852E-2</v>
      </c>
    </row>
    <row r="57" spans="1:14" ht="15.75" thickBot="1">
      <c r="A57" s="42" t="s">
        <v>521</v>
      </c>
      <c r="B57" s="32" t="s">
        <v>601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47"/>
    </row>
    <row r="58" spans="1:14" ht="15.75" thickBot="1">
      <c r="A58" s="34"/>
    </row>
    <row r="59" spans="1:14">
      <c r="A59" s="61" t="s">
        <v>369</v>
      </c>
      <c r="B59" s="64">
        <v>122</v>
      </c>
      <c r="C59" s="64">
        <v>1</v>
      </c>
      <c r="D59" s="64" t="s">
        <v>378</v>
      </c>
      <c r="E59" s="36">
        <v>0.29166666666666669</v>
      </c>
      <c r="F59" s="36">
        <v>0.37999999999999995</v>
      </c>
      <c r="G59" s="36">
        <v>0.38598379629629626</v>
      </c>
      <c r="H59" s="36">
        <v>5.9837962962962961E-3</v>
      </c>
      <c r="I59" s="64"/>
      <c r="J59" s="64" t="s">
        <v>522</v>
      </c>
      <c r="K59" s="64" t="s">
        <v>312</v>
      </c>
      <c r="L59" s="64" t="s">
        <v>312</v>
      </c>
      <c r="M59" s="36">
        <v>5.9837962962962961E-3</v>
      </c>
      <c r="N59" s="37">
        <v>1.1412037037037038E-2</v>
      </c>
    </row>
    <row r="60" spans="1:14">
      <c r="A60" s="38" t="s">
        <v>117</v>
      </c>
      <c r="C60" s="34">
        <v>2</v>
      </c>
      <c r="D60" s="34" t="s">
        <v>378</v>
      </c>
      <c r="E60" s="34"/>
      <c r="F60" s="34"/>
      <c r="G60" s="34"/>
      <c r="H60" s="34"/>
      <c r="I60" s="34"/>
      <c r="J60" s="34"/>
      <c r="K60" s="34"/>
      <c r="L60" s="34"/>
      <c r="M60" s="34"/>
      <c r="N60" s="46"/>
    </row>
    <row r="61" spans="1:14">
      <c r="A61" s="38" t="s">
        <v>523</v>
      </c>
      <c r="C61" s="34">
        <v>3</v>
      </c>
      <c r="D61" s="34" t="s">
        <v>378</v>
      </c>
      <c r="E61" s="34"/>
      <c r="F61" s="34"/>
      <c r="G61" s="34"/>
      <c r="H61" s="34"/>
      <c r="I61" s="34"/>
      <c r="J61" s="34"/>
      <c r="K61" s="34"/>
      <c r="L61" s="34"/>
      <c r="M61" s="34"/>
      <c r="N61" s="46"/>
    </row>
    <row r="62" spans="1:14" ht="15.75" thickBot="1">
      <c r="A62" s="42" t="s">
        <v>377</v>
      </c>
      <c r="B62" s="32" t="s">
        <v>600</v>
      </c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47"/>
    </row>
    <row r="63" spans="1:14">
      <c r="A63" s="34"/>
    </row>
  </sheetData>
  <sheetProtection password="E4F1" sheet="1" objects="1" scenarios="1"/>
  <mergeCells count="1">
    <mergeCell ref="A4:N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workbookViewId="0">
      <selection activeCell="A4" sqref="A4:N4"/>
    </sheetView>
  </sheetViews>
  <sheetFormatPr defaultRowHeight="15"/>
  <cols>
    <col min="1" max="1" width="26.85546875" style="14" bestFit="1" customWidth="1"/>
    <col min="2" max="2" width="5.42578125" style="13" customWidth="1"/>
    <col min="3" max="3" width="4" style="14" customWidth="1"/>
    <col min="4" max="4" width="8" style="14" customWidth="1"/>
    <col min="5" max="8" width="7" style="14" customWidth="1"/>
    <col min="9" max="9" width="2.5703125" style="14" customWidth="1"/>
    <col min="10" max="10" width="7.28515625" style="14" customWidth="1"/>
    <col min="11" max="11" width="6.42578125" style="14" customWidth="1"/>
    <col min="12" max="12" width="7.7109375" style="14" customWidth="1"/>
    <col min="13" max="13" width="7.140625" style="14" customWidth="1"/>
    <col min="14" max="14" width="7" style="14" customWidth="1"/>
    <col min="15" max="16384" width="9.140625" style="14"/>
  </cols>
  <sheetData>
    <row r="1" spans="1:14">
      <c r="A1" s="14" t="s">
        <v>244</v>
      </c>
    </row>
    <row r="2" spans="1:14">
      <c r="A2" s="14" t="s">
        <v>245</v>
      </c>
    </row>
    <row r="3" spans="1:14">
      <c r="A3" s="33">
        <v>41615</v>
      </c>
    </row>
    <row r="4" spans="1:14" ht="21">
      <c r="A4" s="69" t="s">
        <v>524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6" spans="1:14">
      <c r="A6" s="14" t="s">
        <v>247</v>
      </c>
    </row>
    <row r="7" spans="1:14">
      <c r="A7" s="14" t="s">
        <v>470</v>
      </c>
    </row>
    <row r="8" spans="1:14" ht="15.75" thickBot="1">
      <c r="A8" s="34"/>
      <c r="B8" s="34" t="s">
        <v>10</v>
      </c>
      <c r="C8" s="34" t="s">
        <v>249</v>
      </c>
      <c r="D8" s="34" t="s">
        <v>9</v>
      </c>
      <c r="E8" s="34" t="s">
        <v>13</v>
      </c>
      <c r="F8" s="34" t="s">
        <v>14</v>
      </c>
      <c r="G8" s="34" t="s">
        <v>250</v>
      </c>
      <c r="H8" s="34" t="s">
        <v>251</v>
      </c>
      <c r="I8" s="34" t="s">
        <v>252</v>
      </c>
      <c r="J8" s="34" t="s">
        <v>253</v>
      </c>
      <c r="K8" s="34" t="s">
        <v>254</v>
      </c>
      <c r="L8" s="34" t="s">
        <v>255</v>
      </c>
      <c r="M8" s="34" t="s">
        <v>256</v>
      </c>
      <c r="N8" s="34" t="s">
        <v>257</v>
      </c>
    </row>
    <row r="9" spans="1:14">
      <c r="A9" s="61">
        <v>1</v>
      </c>
      <c r="B9" s="64">
        <v>154</v>
      </c>
      <c r="C9" s="64">
        <v>1</v>
      </c>
      <c r="D9" s="64">
        <v>3</v>
      </c>
      <c r="E9" s="36">
        <v>0.30208333333333331</v>
      </c>
      <c r="F9" s="36">
        <v>0.38482638888888893</v>
      </c>
      <c r="G9" s="36">
        <v>0.3869097222222222</v>
      </c>
      <c r="H9" s="36">
        <v>2.0833333333333333E-3</v>
      </c>
      <c r="I9" s="64"/>
      <c r="J9" s="64" t="s">
        <v>280</v>
      </c>
      <c r="K9" s="64" t="s">
        <v>273</v>
      </c>
      <c r="L9" s="64" t="s">
        <v>273</v>
      </c>
      <c r="M9" s="36">
        <v>2.0833333333333333E-3</v>
      </c>
      <c r="N9" s="37">
        <v>3.0324074074074073E-3</v>
      </c>
    </row>
    <row r="10" spans="1:14">
      <c r="A10" s="38" t="s">
        <v>75</v>
      </c>
      <c r="C10" s="34">
        <v>2</v>
      </c>
      <c r="D10" s="34">
        <v>3</v>
      </c>
      <c r="E10" s="39">
        <v>0.41468750000000004</v>
      </c>
      <c r="F10" s="39">
        <v>0.48365740740740742</v>
      </c>
      <c r="G10" s="39">
        <v>0.48701388888888886</v>
      </c>
      <c r="H10" s="39">
        <v>3.3564814814814811E-3</v>
      </c>
      <c r="I10" s="34"/>
      <c r="J10" s="34" t="s">
        <v>525</v>
      </c>
      <c r="K10" s="34" t="s">
        <v>326</v>
      </c>
      <c r="L10" s="34" t="s">
        <v>526</v>
      </c>
      <c r="M10" s="39">
        <v>5.4398148148148149E-3</v>
      </c>
      <c r="N10" s="40">
        <v>1.1921296296296296E-3</v>
      </c>
    </row>
    <row r="11" spans="1:14">
      <c r="A11" s="38" t="s">
        <v>527</v>
      </c>
      <c r="C11" s="34">
        <v>3</v>
      </c>
      <c r="D11" s="34">
        <v>1</v>
      </c>
      <c r="E11" s="39">
        <v>0.51479166666666665</v>
      </c>
      <c r="F11" s="39">
        <v>0.58961805555555558</v>
      </c>
      <c r="G11" s="39">
        <v>0.59320601851851851</v>
      </c>
      <c r="H11" s="39">
        <v>3.5879629629629629E-3</v>
      </c>
      <c r="I11" s="34"/>
      <c r="J11" s="34" t="s">
        <v>528</v>
      </c>
      <c r="K11" s="34" t="s">
        <v>528</v>
      </c>
      <c r="L11" s="34" t="s">
        <v>529</v>
      </c>
      <c r="M11" s="34"/>
      <c r="N11" s="40">
        <v>1.2048611111111112E-2</v>
      </c>
    </row>
    <row r="12" spans="1:14" ht="15.75" thickBot="1">
      <c r="A12" s="42" t="s">
        <v>529</v>
      </c>
      <c r="B12" s="32" t="s">
        <v>600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47"/>
    </row>
    <row r="13" spans="1:14" ht="15.75" thickBot="1">
      <c r="A13" s="34"/>
    </row>
    <row r="14" spans="1:14">
      <c r="A14" s="61">
        <v>2</v>
      </c>
      <c r="B14" s="64">
        <v>152</v>
      </c>
      <c r="C14" s="64">
        <v>1</v>
      </c>
      <c r="D14" s="64">
        <v>4</v>
      </c>
      <c r="E14" s="36">
        <v>0.30208333333333331</v>
      </c>
      <c r="F14" s="36">
        <v>0.39209490740740738</v>
      </c>
      <c r="G14" s="36">
        <v>0.39393518518518517</v>
      </c>
      <c r="H14" s="36">
        <v>1.8402777777777777E-3</v>
      </c>
      <c r="I14" s="64"/>
      <c r="J14" s="64" t="s">
        <v>471</v>
      </c>
      <c r="K14" s="64" t="s">
        <v>530</v>
      </c>
      <c r="L14" s="64" t="s">
        <v>530</v>
      </c>
      <c r="M14" s="36">
        <v>1.8402777777777777E-3</v>
      </c>
      <c r="N14" s="37">
        <v>1.005787037037037E-2</v>
      </c>
    </row>
    <row r="15" spans="1:14">
      <c r="A15" s="38" t="s">
        <v>74</v>
      </c>
      <c r="C15" s="34">
        <v>2</v>
      </c>
      <c r="D15" s="34">
        <v>4</v>
      </c>
      <c r="E15" s="39">
        <v>0.42171296296296296</v>
      </c>
      <c r="F15" s="39">
        <v>0.50481481481481483</v>
      </c>
      <c r="G15" s="39">
        <v>0.50697916666666665</v>
      </c>
      <c r="H15" s="39">
        <v>2.1643518518518518E-3</v>
      </c>
      <c r="I15" s="34"/>
      <c r="J15" s="34" t="s">
        <v>531</v>
      </c>
      <c r="K15" s="34" t="s">
        <v>532</v>
      </c>
      <c r="L15" s="34" t="s">
        <v>533</v>
      </c>
      <c r="M15" s="39">
        <v>4.0046296296296297E-3</v>
      </c>
      <c r="N15" s="40">
        <v>2.1157407407407406E-2</v>
      </c>
    </row>
    <row r="16" spans="1:14">
      <c r="A16" s="38" t="s">
        <v>534</v>
      </c>
      <c r="N16" s="46"/>
    </row>
    <row r="17" spans="1:14" ht="15.75" thickBot="1">
      <c r="A17" s="42" t="s">
        <v>535</v>
      </c>
      <c r="B17" s="32" t="s">
        <v>600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47"/>
    </row>
    <row r="18" spans="1:14" ht="15.75" thickBot="1">
      <c r="A18" s="34"/>
    </row>
    <row r="19" spans="1:14">
      <c r="A19" s="61" t="s">
        <v>369</v>
      </c>
      <c r="B19" s="64">
        <v>163</v>
      </c>
      <c r="C19" s="64">
        <v>1</v>
      </c>
      <c r="D19" s="64">
        <v>3</v>
      </c>
      <c r="E19" s="36">
        <v>0.30208333333333331</v>
      </c>
      <c r="F19" s="36">
        <v>0.48340277777777779</v>
      </c>
      <c r="G19" s="36">
        <v>0.48591435185185183</v>
      </c>
      <c r="H19" s="36">
        <v>2.5115740740740741E-3</v>
      </c>
      <c r="I19" s="64"/>
      <c r="J19" s="64" t="s">
        <v>536</v>
      </c>
      <c r="K19" s="64" t="s">
        <v>537</v>
      </c>
      <c r="L19" s="64" t="s">
        <v>537</v>
      </c>
      <c r="M19" s="36">
        <v>1.712962962962963E-3</v>
      </c>
      <c r="N19" s="37">
        <v>0.10203703703703704</v>
      </c>
    </row>
    <row r="20" spans="1:14">
      <c r="A20" s="38" t="s">
        <v>89</v>
      </c>
      <c r="C20" s="34">
        <v>2</v>
      </c>
      <c r="D20" s="34">
        <v>1</v>
      </c>
      <c r="E20" s="39">
        <v>0.51369212962962962</v>
      </c>
      <c r="F20" s="39">
        <v>0.48340277777777779</v>
      </c>
      <c r="G20" s="39">
        <v>0.48591435185185183</v>
      </c>
      <c r="H20" s="39">
        <v>2.5115740740740741E-3</v>
      </c>
      <c r="I20" s="34"/>
      <c r="J20" s="34" t="s">
        <v>538</v>
      </c>
      <c r="K20" s="34" t="s">
        <v>539</v>
      </c>
      <c r="L20" s="34" t="s">
        <v>494</v>
      </c>
      <c r="M20" s="39">
        <v>4.2245370370370371E-3</v>
      </c>
      <c r="N20" s="40">
        <v>9.2592592592592588E-5</v>
      </c>
    </row>
    <row r="21" spans="1:14">
      <c r="A21" s="38" t="s">
        <v>540</v>
      </c>
      <c r="C21" s="34">
        <v>3</v>
      </c>
      <c r="D21" s="34" t="s">
        <v>378</v>
      </c>
      <c r="E21" s="39">
        <v>0.51369212962962962</v>
      </c>
      <c r="F21" s="39">
        <v>0.57756944444444447</v>
      </c>
      <c r="G21" s="39">
        <v>0.58104166666666668</v>
      </c>
      <c r="H21" s="39">
        <v>3.472222222222222E-3</v>
      </c>
      <c r="I21" s="34"/>
      <c r="J21" s="34" t="s">
        <v>328</v>
      </c>
      <c r="K21" s="34" t="s">
        <v>328</v>
      </c>
      <c r="L21" s="34" t="s">
        <v>301</v>
      </c>
      <c r="M21" s="34"/>
      <c r="N21" s="40">
        <v>0</v>
      </c>
    </row>
    <row r="22" spans="1:14" ht="15.75" thickBot="1">
      <c r="A22" s="42" t="s">
        <v>377</v>
      </c>
      <c r="B22" s="32" t="s">
        <v>600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47"/>
    </row>
    <row r="23" spans="1:14" ht="15.75" thickBot="1">
      <c r="A23" s="34"/>
    </row>
    <row r="24" spans="1:14">
      <c r="A24" s="61" t="s">
        <v>369</v>
      </c>
      <c r="B24" s="64">
        <v>197</v>
      </c>
      <c r="C24" s="64">
        <v>1</v>
      </c>
      <c r="D24" s="64">
        <v>3</v>
      </c>
      <c r="E24" s="36">
        <v>0.30208333333333331</v>
      </c>
      <c r="F24" s="36">
        <v>0.48342592592592593</v>
      </c>
      <c r="G24" s="36">
        <v>0.48582175925925924</v>
      </c>
      <c r="H24" s="36">
        <v>2.3958333333333336E-3</v>
      </c>
      <c r="I24" s="64"/>
      <c r="J24" s="64" t="s">
        <v>536</v>
      </c>
      <c r="K24" s="64" t="s">
        <v>537</v>
      </c>
      <c r="L24" s="64" t="s">
        <v>537</v>
      </c>
      <c r="M24" s="36">
        <v>2.2916666666666667E-3</v>
      </c>
      <c r="N24" s="37">
        <v>0.10194444444444445</v>
      </c>
    </row>
    <row r="25" spans="1:14">
      <c r="A25" s="38" t="s">
        <v>134</v>
      </c>
      <c r="C25" s="34">
        <v>2</v>
      </c>
      <c r="D25" s="34" t="s">
        <v>378</v>
      </c>
      <c r="E25" s="39">
        <v>0.51359953703703709</v>
      </c>
      <c r="F25" s="39">
        <v>0.48342592592592593</v>
      </c>
      <c r="G25" s="39">
        <v>0.48582175925925924</v>
      </c>
      <c r="H25" s="39">
        <v>2.3958333333333336E-3</v>
      </c>
      <c r="I25" s="34"/>
      <c r="J25" s="34" t="s">
        <v>541</v>
      </c>
      <c r="K25" s="34" t="s">
        <v>539</v>
      </c>
      <c r="L25" s="34" t="s">
        <v>494</v>
      </c>
      <c r="M25" s="39">
        <v>4.6874999999999998E-3</v>
      </c>
      <c r="N25" s="40">
        <v>0</v>
      </c>
    </row>
    <row r="26" spans="1:14">
      <c r="A26" s="38" t="s">
        <v>542</v>
      </c>
      <c r="C26" s="34">
        <v>3</v>
      </c>
      <c r="D26" s="34" t="s">
        <v>378</v>
      </c>
      <c r="E26" s="34"/>
      <c r="F26" s="34"/>
      <c r="G26" s="34"/>
      <c r="H26" s="34"/>
      <c r="I26" s="34"/>
      <c r="J26" s="34"/>
      <c r="K26" s="34"/>
      <c r="L26" s="34"/>
      <c r="M26" s="34"/>
      <c r="N26" s="46"/>
    </row>
    <row r="27" spans="1:14" ht="15.75" thickBot="1">
      <c r="A27" s="42" t="s">
        <v>377</v>
      </c>
      <c r="B27" s="32" t="s">
        <v>601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47"/>
    </row>
    <row r="28" spans="1:14">
      <c r="A28" s="34"/>
    </row>
  </sheetData>
  <sheetProtection password="E4F1" sheet="1" objects="1" scenarios="1"/>
  <mergeCells count="1">
    <mergeCell ref="A4:N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"/>
  <sheetViews>
    <sheetView workbookViewId="0">
      <selection activeCell="J2" sqref="J2"/>
    </sheetView>
  </sheetViews>
  <sheetFormatPr defaultRowHeight="15"/>
  <cols>
    <col min="1" max="1" width="22.85546875" style="14" bestFit="1" customWidth="1"/>
    <col min="2" max="2" width="5.42578125" style="14" customWidth="1"/>
    <col min="3" max="3" width="4" style="14" customWidth="1"/>
    <col min="4" max="4" width="8" style="14" customWidth="1"/>
    <col min="5" max="8" width="7" style="14" customWidth="1"/>
    <col min="9" max="9" width="2.5703125" style="14" customWidth="1"/>
    <col min="10" max="10" width="7.28515625" style="14" customWidth="1"/>
    <col min="11" max="11" width="6.42578125" style="14" customWidth="1"/>
    <col min="12" max="12" width="7.7109375" style="14" customWidth="1"/>
    <col min="13" max="13" width="7.140625" style="14" customWidth="1"/>
    <col min="14" max="14" width="7" style="14" customWidth="1"/>
    <col min="15" max="16384" width="9.140625" style="14"/>
  </cols>
  <sheetData>
    <row r="1" spans="1:14">
      <c r="A1" s="14" t="s">
        <v>244</v>
      </c>
    </row>
    <row r="2" spans="1:14">
      <c r="A2" s="14" t="s">
        <v>245</v>
      </c>
    </row>
    <row r="3" spans="1:14">
      <c r="A3" s="33">
        <v>41615</v>
      </c>
    </row>
    <row r="4" spans="1:14" ht="21">
      <c r="A4" s="69" t="s">
        <v>543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6" spans="1:14">
      <c r="A6" s="14" t="s">
        <v>247</v>
      </c>
    </row>
    <row r="7" spans="1:14">
      <c r="A7" s="14" t="s">
        <v>470</v>
      </c>
    </row>
    <row r="8" spans="1:14" ht="15.75" thickBot="1">
      <c r="A8" s="34"/>
      <c r="B8" s="34" t="s">
        <v>10</v>
      </c>
      <c r="C8" s="34" t="s">
        <v>249</v>
      </c>
      <c r="D8" s="34" t="s">
        <v>9</v>
      </c>
      <c r="E8" s="34" t="s">
        <v>13</v>
      </c>
      <c r="F8" s="34" t="s">
        <v>14</v>
      </c>
      <c r="G8" s="34" t="s">
        <v>250</v>
      </c>
      <c r="H8" s="34" t="s">
        <v>251</v>
      </c>
      <c r="I8" s="34" t="s">
        <v>252</v>
      </c>
      <c r="J8" s="34" t="s">
        <v>253</v>
      </c>
      <c r="K8" s="34" t="s">
        <v>254</v>
      </c>
      <c r="L8" s="34" t="s">
        <v>255</v>
      </c>
      <c r="M8" s="34" t="s">
        <v>256</v>
      </c>
      <c r="N8" s="34" t="s">
        <v>257</v>
      </c>
    </row>
    <row r="9" spans="1:14">
      <c r="A9" s="61">
        <v>1</v>
      </c>
      <c r="B9" s="64">
        <v>465</v>
      </c>
      <c r="C9" s="64">
        <v>1</v>
      </c>
      <c r="D9" s="64">
        <v>1</v>
      </c>
      <c r="E9" s="36">
        <v>0.30208333333333331</v>
      </c>
      <c r="F9" s="36">
        <v>0.3847800925925926</v>
      </c>
      <c r="G9" s="36">
        <v>0.3941203703703704</v>
      </c>
      <c r="H9" s="36">
        <v>9.3402777777777772E-3</v>
      </c>
      <c r="I9" s="64"/>
      <c r="J9" s="64" t="s">
        <v>300</v>
      </c>
      <c r="K9" s="64" t="s">
        <v>286</v>
      </c>
      <c r="L9" s="64" t="s">
        <v>286</v>
      </c>
      <c r="M9" s="36">
        <v>9.3402777777777772E-3</v>
      </c>
      <c r="N9" s="37">
        <v>0</v>
      </c>
    </row>
    <row r="10" spans="1:14">
      <c r="A10" s="38" t="s">
        <v>128</v>
      </c>
      <c r="C10" s="34">
        <v>2</v>
      </c>
      <c r="D10" s="34">
        <v>1</v>
      </c>
      <c r="E10" s="39">
        <v>0.42189814814814813</v>
      </c>
      <c r="F10" s="39">
        <v>0.48858796296296297</v>
      </c>
      <c r="G10" s="39">
        <v>0.49376157407407412</v>
      </c>
      <c r="H10" s="39">
        <v>5.1736111111111115E-3</v>
      </c>
      <c r="I10" s="34"/>
      <c r="J10" s="34" t="s">
        <v>544</v>
      </c>
      <c r="K10" s="34" t="s">
        <v>318</v>
      </c>
      <c r="L10" s="34" t="s">
        <v>545</v>
      </c>
      <c r="M10" s="39">
        <v>1.4513888888888889E-2</v>
      </c>
      <c r="N10" s="40">
        <v>0</v>
      </c>
    </row>
    <row r="11" spans="1:14">
      <c r="A11" s="38" t="s">
        <v>546</v>
      </c>
      <c r="C11" s="34">
        <v>3</v>
      </c>
      <c r="D11" s="34">
        <v>1</v>
      </c>
      <c r="E11" s="39">
        <v>0.52153935185185185</v>
      </c>
      <c r="F11" s="39">
        <v>0.59241898148148142</v>
      </c>
      <c r="G11" s="39">
        <v>0.60309027777777779</v>
      </c>
      <c r="H11" s="39">
        <v>1.0671296296296297E-2</v>
      </c>
      <c r="I11" s="34"/>
      <c r="J11" s="34" t="s">
        <v>547</v>
      </c>
      <c r="K11" s="34" t="s">
        <v>547</v>
      </c>
      <c r="L11" s="34" t="s">
        <v>548</v>
      </c>
      <c r="M11" s="34"/>
      <c r="N11" s="40">
        <v>0</v>
      </c>
    </row>
    <row r="12" spans="1:14" ht="15.75" thickBot="1">
      <c r="A12" s="42" t="s">
        <v>548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47"/>
    </row>
    <row r="13" spans="1:14">
      <c r="A13" s="34"/>
    </row>
  </sheetData>
  <sheetProtection password="E4F1" sheet="1" objects="1" scenarios="1"/>
  <mergeCells count="1">
    <mergeCell ref="A4:N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workbookViewId="0">
      <selection activeCell="A4" sqref="A4:N4"/>
    </sheetView>
  </sheetViews>
  <sheetFormatPr defaultRowHeight="15"/>
  <cols>
    <col min="1" max="1" width="22.5703125" style="14" bestFit="1" customWidth="1"/>
    <col min="2" max="2" width="5.42578125" style="14" customWidth="1"/>
    <col min="3" max="3" width="4" style="14" customWidth="1"/>
    <col min="4" max="4" width="8" style="14" customWidth="1"/>
    <col min="5" max="8" width="7" style="14" customWidth="1"/>
    <col min="9" max="9" width="2.5703125" style="14" customWidth="1"/>
    <col min="10" max="10" width="7.28515625" style="14" customWidth="1"/>
    <col min="11" max="11" width="6.42578125" style="14" customWidth="1"/>
    <col min="12" max="12" width="7.7109375" style="14" customWidth="1"/>
    <col min="13" max="13" width="7.140625" style="14" customWidth="1"/>
    <col min="14" max="14" width="7" style="14" customWidth="1"/>
    <col min="15" max="16384" width="9.140625" style="14"/>
  </cols>
  <sheetData>
    <row r="1" spans="1:14">
      <c r="A1" s="14" t="s">
        <v>244</v>
      </c>
    </row>
    <row r="2" spans="1:14">
      <c r="A2" s="14" t="s">
        <v>245</v>
      </c>
    </row>
    <row r="3" spans="1:14">
      <c r="A3" s="33">
        <v>41615</v>
      </c>
    </row>
    <row r="4" spans="1:14" ht="21">
      <c r="A4" s="69" t="s">
        <v>549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6" spans="1:14">
      <c r="A6" s="14" t="s">
        <v>247</v>
      </c>
    </row>
    <row r="7" spans="1:14">
      <c r="A7" s="14" t="s">
        <v>550</v>
      </c>
    </row>
    <row r="8" spans="1:14" ht="15.75" thickBot="1">
      <c r="A8" s="34"/>
      <c r="B8" s="34" t="s">
        <v>10</v>
      </c>
      <c r="C8" s="34" t="s">
        <v>249</v>
      </c>
      <c r="D8" s="34" t="s">
        <v>9</v>
      </c>
      <c r="E8" s="34" t="s">
        <v>13</v>
      </c>
      <c r="F8" s="34" t="s">
        <v>14</v>
      </c>
      <c r="G8" s="34" t="s">
        <v>250</v>
      </c>
      <c r="H8" s="34" t="s">
        <v>251</v>
      </c>
      <c r="I8" s="34" t="s">
        <v>252</v>
      </c>
      <c r="J8" s="34" t="s">
        <v>253</v>
      </c>
      <c r="K8" s="34" t="s">
        <v>254</v>
      </c>
      <c r="L8" s="34" t="s">
        <v>255</v>
      </c>
      <c r="M8" s="34" t="s">
        <v>256</v>
      </c>
      <c r="N8" s="34" t="s">
        <v>257</v>
      </c>
    </row>
    <row r="9" spans="1:14">
      <c r="A9" s="61">
        <v>1</v>
      </c>
      <c r="B9" s="64">
        <v>209</v>
      </c>
      <c r="C9" s="64">
        <v>1</v>
      </c>
      <c r="D9" s="64">
        <v>3</v>
      </c>
      <c r="E9" s="36">
        <v>0.375</v>
      </c>
      <c r="F9" s="36">
        <v>0.45725694444444448</v>
      </c>
      <c r="G9" s="36">
        <v>0.4604861111111111</v>
      </c>
      <c r="H9" s="36">
        <v>3.2291666666666666E-3</v>
      </c>
      <c r="I9" s="64"/>
      <c r="J9" s="64" t="s">
        <v>551</v>
      </c>
      <c r="K9" s="64" t="s">
        <v>552</v>
      </c>
      <c r="L9" s="64" t="s">
        <v>552</v>
      </c>
      <c r="M9" s="36">
        <v>3.2291666666666666E-3</v>
      </c>
      <c r="N9" s="37">
        <v>7.2106481481481475E-3</v>
      </c>
    </row>
    <row r="10" spans="1:14">
      <c r="A10" s="38" t="s">
        <v>152</v>
      </c>
      <c r="C10" s="34">
        <v>2</v>
      </c>
      <c r="D10" s="34">
        <v>3</v>
      </c>
      <c r="E10" s="39">
        <v>0.48826388888888889</v>
      </c>
      <c r="F10" s="39">
        <v>0.5675810185185185</v>
      </c>
      <c r="G10" s="39">
        <v>0.57109953703703698</v>
      </c>
      <c r="H10" s="39">
        <v>3.5185185185185185E-3</v>
      </c>
      <c r="I10" s="34"/>
      <c r="J10" s="34" t="s">
        <v>553</v>
      </c>
      <c r="K10" s="34" t="s">
        <v>554</v>
      </c>
      <c r="L10" s="34" t="s">
        <v>555</v>
      </c>
      <c r="M10" s="39">
        <v>6.7476851851851856E-3</v>
      </c>
      <c r="N10" s="40">
        <v>1.1400462962962965E-2</v>
      </c>
    </row>
    <row r="11" spans="1:14">
      <c r="A11" s="38" t="s">
        <v>556</v>
      </c>
      <c r="C11" s="34">
        <v>3</v>
      </c>
      <c r="D11" s="34">
        <v>1</v>
      </c>
      <c r="E11" s="39">
        <v>0.59887731481481488</v>
      </c>
      <c r="F11" s="39">
        <v>0.64858796296296295</v>
      </c>
      <c r="G11" s="39">
        <v>0.6544444444444445</v>
      </c>
      <c r="H11" s="39">
        <v>5.8564814814814825E-3</v>
      </c>
      <c r="I11" s="34"/>
      <c r="J11" s="34" t="s">
        <v>494</v>
      </c>
      <c r="K11" s="34" t="s">
        <v>494</v>
      </c>
      <c r="L11" s="34" t="s">
        <v>513</v>
      </c>
      <c r="M11" s="34"/>
      <c r="N11" s="40">
        <v>0</v>
      </c>
    </row>
    <row r="12" spans="1:14" ht="15.75" thickBot="1">
      <c r="A12" s="42" t="s">
        <v>513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47"/>
    </row>
    <row r="13" spans="1:14" ht="15.75" thickBot="1">
      <c r="A13" s="34"/>
    </row>
    <row r="14" spans="1:14">
      <c r="A14" s="61">
        <v>2</v>
      </c>
      <c r="B14" s="64">
        <v>208</v>
      </c>
      <c r="C14" s="64">
        <v>1</v>
      </c>
      <c r="D14" s="64">
        <v>4</v>
      </c>
      <c r="E14" s="36">
        <v>0.375</v>
      </c>
      <c r="F14" s="36">
        <v>0.46481481481481479</v>
      </c>
      <c r="G14" s="36">
        <v>0.46913194444444445</v>
      </c>
      <c r="H14" s="36">
        <v>4.31712962962963E-3</v>
      </c>
      <c r="I14" s="64"/>
      <c r="J14" s="64" t="s">
        <v>564</v>
      </c>
      <c r="K14" s="64" t="s">
        <v>565</v>
      </c>
      <c r="L14" s="64" t="s">
        <v>565</v>
      </c>
      <c r="M14" s="36">
        <v>4.31712962962963E-3</v>
      </c>
      <c r="N14" s="37">
        <v>1.5856481481481482E-2</v>
      </c>
    </row>
    <row r="15" spans="1:14">
      <c r="A15" s="38" t="s">
        <v>82</v>
      </c>
      <c r="C15" s="34">
        <v>2</v>
      </c>
      <c r="D15" s="34">
        <v>5</v>
      </c>
      <c r="E15" s="39">
        <v>0.49690972222222224</v>
      </c>
      <c r="F15" s="39">
        <v>0.57781249999999995</v>
      </c>
      <c r="G15" s="39">
        <v>0.58225694444444442</v>
      </c>
      <c r="H15" s="39">
        <v>4.4444444444444444E-3</v>
      </c>
      <c r="I15" s="34"/>
      <c r="J15" s="34" t="s">
        <v>566</v>
      </c>
      <c r="K15" s="34" t="s">
        <v>567</v>
      </c>
      <c r="L15" s="34" t="s">
        <v>568</v>
      </c>
      <c r="M15" s="39">
        <v>8.7615740740740744E-3</v>
      </c>
      <c r="N15" s="40">
        <v>2.255787037037037E-2</v>
      </c>
    </row>
    <row r="16" spans="1:14">
      <c r="A16" s="38" t="s">
        <v>569</v>
      </c>
      <c r="C16" s="34">
        <v>3</v>
      </c>
      <c r="D16" s="34">
        <v>2</v>
      </c>
      <c r="E16" s="39">
        <v>0.61003472222222221</v>
      </c>
      <c r="F16" s="39">
        <v>0.65460648148148148</v>
      </c>
      <c r="G16" s="39">
        <v>0.66240740740740744</v>
      </c>
      <c r="H16" s="39">
        <v>7.8009259259259256E-3</v>
      </c>
      <c r="I16" s="34"/>
      <c r="J16" s="34" t="s">
        <v>423</v>
      </c>
      <c r="K16" s="34" t="s">
        <v>423</v>
      </c>
      <c r="L16" s="34" t="s">
        <v>563</v>
      </c>
      <c r="M16" s="34"/>
      <c r="N16" s="40">
        <v>6.0185185185185177E-3</v>
      </c>
    </row>
    <row r="17" spans="1:14" ht="15.75" thickBot="1">
      <c r="A17" s="42" t="s">
        <v>563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47"/>
    </row>
    <row r="18" spans="1:14" ht="15.75" thickBot="1">
      <c r="A18" s="34"/>
    </row>
    <row r="19" spans="1:14">
      <c r="A19" s="61">
        <v>3</v>
      </c>
      <c r="B19" s="64">
        <v>203</v>
      </c>
      <c r="C19" s="64">
        <v>1</v>
      </c>
      <c r="D19" s="64">
        <v>6</v>
      </c>
      <c r="E19" s="36">
        <v>0.375</v>
      </c>
      <c r="F19" s="36">
        <v>0.46488425925925925</v>
      </c>
      <c r="G19" s="36">
        <v>0.47156250000000005</v>
      </c>
      <c r="H19" s="36">
        <v>6.6782407407407415E-3</v>
      </c>
      <c r="I19" s="64"/>
      <c r="J19" s="64" t="s">
        <v>557</v>
      </c>
      <c r="K19" s="64">
        <v>11</v>
      </c>
      <c r="L19" s="64">
        <v>11</v>
      </c>
      <c r="M19" s="36">
        <v>6.6782407407407415E-3</v>
      </c>
      <c r="N19" s="37">
        <v>1.8287037037037036E-2</v>
      </c>
    </row>
    <row r="20" spans="1:14">
      <c r="A20" s="38" t="s">
        <v>141</v>
      </c>
      <c r="C20" s="34">
        <v>2</v>
      </c>
      <c r="D20" s="34">
        <v>6</v>
      </c>
      <c r="E20" s="39">
        <v>0.49934027777777779</v>
      </c>
      <c r="F20" s="39">
        <v>0.57785879629629633</v>
      </c>
      <c r="G20" s="39">
        <v>0.58263888888888882</v>
      </c>
      <c r="H20" s="39">
        <v>4.7800925925925919E-3</v>
      </c>
      <c r="I20" s="34"/>
      <c r="J20" s="34" t="s">
        <v>570</v>
      </c>
      <c r="K20" s="34" t="s">
        <v>571</v>
      </c>
      <c r="L20" s="34" t="s">
        <v>572</v>
      </c>
      <c r="M20" s="39">
        <v>1.1458333333333334E-2</v>
      </c>
      <c r="N20" s="40">
        <v>2.2939814814814816E-2</v>
      </c>
    </row>
    <row r="21" spans="1:14">
      <c r="A21" s="38" t="s">
        <v>573</v>
      </c>
      <c r="C21" s="34">
        <v>3</v>
      </c>
      <c r="D21" s="34">
        <v>3</v>
      </c>
      <c r="E21" s="39">
        <v>0.61041666666666672</v>
      </c>
      <c r="F21" s="39">
        <v>0.655787037037037</v>
      </c>
      <c r="G21" s="39">
        <v>0.66519675925925925</v>
      </c>
      <c r="H21" s="39">
        <v>9.4097222222222238E-3</v>
      </c>
      <c r="I21" s="34"/>
      <c r="J21" s="34" t="s">
        <v>313</v>
      </c>
      <c r="K21" s="34" t="s">
        <v>313</v>
      </c>
      <c r="L21" s="34" t="s">
        <v>574</v>
      </c>
      <c r="M21" s="34"/>
      <c r="N21" s="40">
        <v>7.1990740740740739E-3</v>
      </c>
    </row>
    <row r="22" spans="1:14" ht="15.75" thickBot="1">
      <c r="A22" s="42" t="s">
        <v>574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47"/>
    </row>
    <row r="23" spans="1:14" ht="15.75" thickBot="1">
      <c r="A23" s="34"/>
    </row>
    <row r="24" spans="1:14">
      <c r="A24" s="61" t="s">
        <v>369</v>
      </c>
      <c r="B24" s="64">
        <v>207</v>
      </c>
      <c r="C24" s="64">
        <v>1</v>
      </c>
      <c r="D24" s="64">
        <v>3</v>
      </c>
      <c r="E24" s="36">
        <v>0.375</v>
      </c>
      <c r="F24" s="36">
        <v>0.46486111111111111</v>
      </c>
      <c r="G24" s="36">
        <v>0.46925925925925926</v>
      </c>
      <c r="H24" s="36">
        <v>4.3981481481481484E-3</v>
      </c>
      <c r="I24" s="64"/>
      <c r="J24" s="64" t="s">
        <v>557</v>
      </c>
      <c r="K24" s="64" t="s">
        <v>558</v>
      </c>
      <c r="L24" s="64" t="s">
        <v>558</v>
      </c>
      <c r="M24" s="36">
        <v>4.3981481481481484E-3</v>
      </c>
      <c r="N24" s="37">
        <v>1.5983796296296295E-2</v>
      </c>
    </row>
    <row r="25" spans="1:14">
      <c r="A25" s="38" t="s">
        <v>81</v>
      </c>
      <c r="C25" s="34">
        <v>2</v>
      </c>
      <c r="D25" s="34">
        <v>2</v>
      </c>
      <c r="E25" s="39">
        <v>0.497037037037037</v>
      </c>
      <c r="F25" s="39">
        <v>0.5778240740740741</v>
      </c>
      <c r="G25" s="39">
        <v>0.58212962962962966</v>
      </c>
      <c r="H25" s="39">
        <v>4.3055555555555555E-3</v>
      </c>
      <c r="I25" s="34"/>
      <c r="J25" s="34" t="s">
        <v>559</v>
      </c>
      <c r="K25" s="34" t="s">
        <v>560</v>
      </c>
      <c r="L25" s="34" t="s">
        <v>561</v>
      </c>
      <c r="M25" s="39">
        <v>8.7037037037037031E-3</v>
      </c>
      <c r="N25" s="40">
        <v>2.2430555555555554E-2</v>
      </c>
    </row>
    <row r="26" spans="1:14">
      <c r="A26" s="38" t="s">
        <v>562</v>
      </c>
      <c r="C26" s="34">
        <v>3</v>
      </c>
      <c r="D26" s="34" t="s">
        <v>378</v>
      </c>
      <c r="E26" s="39">
        <v>0.60990740740740745</v>
      </c>
      <c r="F26" s="39">
        <v>0.65457175925925926</v>
      </c>
      <c r="G26" s="39">
        <v>0.66167824074074078</v>
      </c>
      <c r="H26" s="39">
        <v>7.106481481481481E-3</v>
      </c>
      <c r="I26" s="34"/>
      <c r="J26" s="34" t="s">
        <v>460</v>
      </c>
      <c r="K26" s="34" t="s">
        <v>460</v>
      </c>
      <c r="L26" s="34" t="s">
        <v>563</v>
      </c>
      <c r="M26" s="34"/>
      <c r="N26" s="40">
        <v>5.9837962962962961E-3</v>
      </c>
    </row>
    <row r="27" spans="1:14" ht="15.75" thickBot="1">
      <c r="A27" s="42" t="s">
        <v>377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47"/>
    </row>
    <row r="28" spans="1:14" ht="15.75" thickBot="1">
      <c r="A28" s="34"/>
    </row>
    <row r="29" spans="1:14">
      <c r="A29" s="61" t="s">
        <v>369</v>
      </c>
      <c r="B29" s="64">
        <v>205</v>
      </c>
      <c r="C29" s="64">
        <v>1</v>
      </c>
      <c r="D29" s="64">
        <v>1</v>
      </c>
      <c r="E29" s="36">
        <v>0.375</v>
      </c>
      <c r="F29" s="36">
        <v>0.44921296296296293</v>
      </c>
      <c r="G29" s="36">
        <v>0.45336805555555554</v>
      </c>
      <c r="H29" s="36">
        <v>4.155092592592593E-3</v>
      </c>
      <c r="I29" s="64"/>
      <c r="J29" s="64" t="s">
        <v>638</v>
      </c>
      <c r="K29" s="64" t="s">
        <v>617</v>
      </c>
      <c r="L29" s="64" t="s">
        <v>617</v>
      </c>
      <c r="M29" s="36">
        <v>4.155092592592593E-3</v>
      </c>
      <c r="N29" s="37">
        <v>9.2592592592592588E-5</v>
      </c>
    </row>
    <row r="30" spans="1:14">
      <c r="A30" s="38" t="s">
        <v>122</v>
      </c>
      <c r="C30" s="34">
        <v>2</v>
      </c>
      <c r="D30" s="34" t="s">
        <v>378</v>
      </c>
      <c r="E30" s="39">
        <v>0.48114583333333333</v>
      </c>
      <c r="F30" s="39">
        <v>0.55363425925925924</v>
      </c>
      <c r="G30" s="39">
        <v>0.55969907407407404</v>
      </c>
      <c r="H30" s="39">
        <v>6.0648148148148145E-3</v>
      </c>
      <c r="I30" s="34"/>
      <c r="J30" s="34" t="s">
        <v>363</v>
      </c>
      <c r="K30" s="34" t="s">
        <v>639</v>
      </c>
      <c r="L30" s="34" t="s">
        <v>640</v>
      </c>
      <c r="M30" s="39">
        <v>1.0219907407407408E-2</v>
      </c>
      <c r="N30" s="40">
        <v>0</v>
      </c>
    </row>
    <row r="31" spans="1:14">
      <c r="A31" s="38" t="s">
        <v>641</v>
      </c>
      <c r="C31" s="34">
        <v>3</v>
      </c>
      <c r="D31" s="34" t="s">
        <v>378</v>
      </c>
      <c r="E31" s="34"/>
      <c r="F31" s="34"/>
      <c r="G31" s="34"/>
      <c r="H31" s="34"/>
      <c r="I31" s="34"/>
      <c r="J31" s="34"/>
      <c r="K31" s="34"/>
      <c r="L31" s="34"/>
      <c r="M31" s="34"/>
      <c r="N31" s="46"/>
    </row>
    <row r="32" spans="1:14" ht="15.75" thickBot="1">
      <c r="A32" s="42" t="s">
        <v>377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47"/>
    </row>
    <row r="33" spans="1:14" ht="15.75" thickBot="1">
      <c r="A33" s="34"/>
    </row>
    <row r="34" spans="1:14">
      <c r="A34" s="61" t="s">
        <v>369</v>
      </c>
      <c r="B34" s="64">
        <v>206</v>
      </c>
      <c r="C34" s="64">
        <v>1</v>
      </c>
      <c r="D34" s="64">
        <v>1</v>
      </c>
      <c r="E34" s="36">
        <v>0.375</v>
      </c>
      <c r="F34" s="36">
        <v>0.44909722222222226</v>
      </c>
      <c r="G34" s="36">
        <v>0.45327546296296295</v>
      </c>
      <c r="H34" s="36">
        <v>4.1782407407407402E-3</v>
      </c>
      <c r="I34" s="64"/>
      <c r="J34" s="64" t="s">
        <v>642</v>
      </c>
      <c r="K34" s="64" t="s">
        <v>579</v>
      </c>
      <c r="L34" s="64" t="s">
        <v>579</v>
      </c>
      <c r="M34" s="36">
        <v>4.1782407407407402E-3</v>
      </c>
      <c r="N34" s="37">
        <v>0</v>
      </c>
    </row>
    <row r="35" spans="1:14">
      <c r="A35" s="38" t="s">
        <v>91</v>
      </c>
      <c r="C35" s="34">
        <v>2</v>
      </c>
      <c r="D35" s="34" t="s">
        <v>378</v>
      </c>
      <c r="E35" s="39">
        <v>0.4810532407407408</v>
      </c>
      <c r="F35" s="39">
        <v>0.5536226851851852</v>
      </c>
      <c r="G35" s="39">
        <v>0.56215277777777783</v>
      </c>
      <c r="H35" s="39">
        <v>8.5300925925925926E-3</v>
      </c>
      <c r="I35" s="34"/>
      <c r="J35" s="34" t="s">
        <v>643</v>
      </c>
      <c r="K35" s="34" t="s">
        <v>644</v>
      </c>
      <c r="L35" s="34" t="s">
        <v>645</v>
      </c>
      <c r="M35" s="39">
        <v>1.2708333333333334E-2</v>
      </c>
      <c r="N35" s="40">
        <v>2.4537037037037036E-3</v>
      </c>
    </row>
    <row r="36" spans="1:14">
      <c r="A36" s="38" t="s">
        <v>646</v>
      </c>
      <c r="C36" s="34">
        <v>3</v>
      </c>
      <c r="D36" s="34" t="s">
        <v>378</v>
      </c>
      <c r="E36" s="34"/>
      <c r="F36" s="34"/>
      <c r="G36" s="34"/>
      <c r="H36" s="34"/>
      <c r="I36" s="34"/>
      <c r="J36" s="34"/>
      <c r="K36" s="34"/>
      <c r="L36" s="34"/>
      <c r="M36" s="34"/>
      <c r="N36" s="46"/>
    </row>
    <row r="37" spans="1:14" ht="15.75" thickBot="1">
      <c r="A37" s="42" t="s">
        <v>388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47"/>
    </row>
    <row r="38" spans="1:14" ht="15.75" thickBot="1">
      <c r="A38" s="34"/>
    </row>
    <row r="39" spans="1:14">
      <c r="A39" s="61" t="s">
        <v>369</v>
      </c>
      <c r="B39" s="64">
        <v>204</v>
      </c>
      <c r="C39" s="64">
        <v>1</v>
      </c>
      <c r="D39" s="64">
        <v>1</v>
      </c>
      <c r="E39" s="36">
        <v>0.375</v>
      </c>
      <c r="F39" s="36"/>
      <c r="G39" s="36"/>
      <c r="H39" s="36"/>
      <c r="I39" s="64"/>
      <c r="J39" s="64"/>
      <c r="K39" s="64"/>
      <c r="L39" s="64"/>
      <c r="M39" s="36"/>
      <c r="N39" s="37"/>
    </row>
    <row r="40" spans="1:14">
      <c r="A40" s="38" t="s">
        <v>647</v>
      </c>
      <c r="C40" s="34">
        <v>2</v>
      </c>
      <c r="D40" s="34" t="s">
        <v>378</v>
      </c>
      <c r="E40" s="39"/>
      <c r="F40" s="39"/>
      <c r="G40" s="39"/>
      <c r="H40" s="39"/>
      <c r="I40" s="34"/>
      <c r="J40" s="34"/>
      <c r="K40" s="34"/>
      <c r="L40" s="34"/>
      <c r="M40" s="39"/>
      <c r="N40" s="40"/>
    </row>
    <row r="41" spans="1:14">
      <c r="A41" s="38" t="s">
        <v>648</v>
      </c>
      <c r="C41" s="34">
        <v>3</v>
      </c>
      <c r="D41" s="34" t="s">
        <v>378</v>
      </c>
      <c r="E41" s="34"/>
      <c r="F41" s="34"/>
      <c r="G41" s="34"/>
      <c r="H41" s="34"/>
      <c r="I41" s="34"/>
      <c r="J41" s="34"/>
      <c r="K41" s="34"/>
      <c r="L41" s="34"/>
      <c r="M41" s="34"/>
      <c r="N41" s="46"/>
    </row>
    <row r="42" spans="1:14" ht="15.75" thickBot="1">
      <c r="A42" s="42" t="s">
        <v>649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47"/>
    </row>
  </sheetData>
  <sheetProtection password="E4F1" sheet="1" objects="1" scenarios="1"/>
  <mergeCells count="1">
    <mergeCell ref="A4:N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workbookViewId="0">
      <selection activeCell="A4" sqref="A4:N4"/>
    </sheetView>
  </sheetViews>
  <sheetFormatPr defaultRowHeight="15"/>
  <cols>
    <col min="1" max="1" width="26" style="14" bestFit="1" customWidth="1"/>
    <col min="2" max="2" width="5.42578125" style="14" customWidth="1"/>
    <col min="3" max="3" width="4" style="14" customWidth="1"/>
    <col min="4" max="4" width="8" style="14" customWidth="1"/>
    <col min="5" max="8" width="7" style="14" customWidth="1"/>
    <col min="9" max="9" width="2.5703125" style="14" customWidth="1"/>
    <col min="10" max="10" width="7.28515625" style="14" customWidth="1"/>
    <col min="11" max="11" width="6.42578125" style="14" customWidth="1"/>
    <col min="12" max="12" width="7.7109375" style="14" customWidth="1"/>
    <col min="13" max="13" width="7.140625" style="14" customWidth="1"/>
    <col min="14" max="14" width="7" style="14" customWidth="1"/>
    <col min="15" max="16384" width="9.140625" style="14"/>
  </cols>
  <sheetData>
    <row r="1" spans="1:14">
      <c r="A1" s="14" t="s">
        <v>244</v>
      </c>
    </row>
    <row r="2" spans="1:14">
      <c r="A2" s="14" t="s">
        <v>245</v>
      </c>
    </row>
    <row r="3" spans="1:14">
      <c r="A3" s="33">
        <v>41615</v>
      </c>
    </row>
    <row r="4" spans="1:14" ht="21">
      <c r="A4" s="69" t="s">
        <v>575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6" spans="1:14">
      <c r="A6" s="14" t="s">
        <v>247</v>
      </c>
    </row>
    <row r="7" spans="1:14">
      <c r="A7" s="14" t="s">
        <v>550</v>
      </c>
    </row>
    <row r="8" spans="1:14" ht="15.75" thickBot="1">
      <c r="A8" s="34"/>
      <c r="B8" s="34" t="s">
        <v>10</v>
      </c>
      <c r="C8" s="34" t="s">
        <v>249</v>
      </c>
      <c r="D8" s="34" t="s">
        <v>9</v>
      </c>
      <c r="E8" s="34" t="s">
        <v>13</v>
      </c>
      <c r="F8" s="34" t="s">
        <v>14</v>
      </c>
      <c r="G8" s="34" t="s">
        <v>250</v>
      </c>
      <c r="H8" s="34" t="s">
        <v>251</v>
      </c>
      <c r="I8" s="34" t="s">
        <v>252</v>
      </c>
      <c r="J8" s="34" t="s">
        <v>253</v>
      </c>
      <c r="K8" s="34" t="s">
        <v>254</v>
      </c>
      <c r="L8" s="34" t="s">
        <v>255</v>
      </c>
      <c r="M8" s="34" t="s">
        <v>256</v>
      </c>
      <c r="N8" s="34" t="s">
        <v>257</v>
      </c>
    </row>
    <row r="9" spans="1:14">
      <c r="A9" s="61">
        <v>1</v>
      </c>
      <c r="B9" s="64">
        <v>258</v>
      </c>
      <c r="C9" s="64">
        <v>1</v>
      </c>
      <c r="D9" s="64">
        <v>1</v>
      </c>
      <c r="E9" s="36">
        <v>0.375</v>
      </c>
      <c r="F9" s="36">
        <v>0.44741898148148151</v>
      </c>
      <c r="G9" s="36">
        <v>0.44938657407407406</v>
      </c>
      <c r="H9" s="36">
        <v>1.9675925925925928E-3</v>
      </c>
      <c r="I9" s="64"/>
      <c r="J9" s="64" t="s">
        <v>357</v>
      </c>
      <c r="K9" s="64" t="s">
        <v>576</v>
      </c>
      <c r="L9" s="64" t="s">
        <v>576</v>
      </c>
      <c r="M9" s="36">
        <v>1.9675925925925928E-3</v>
      </c>
      <c r="N9" s="37">
        <v>0</v>
      </c>
    </row>
    <row r="10" spans="1:14">
      <c r="A10" s="38" t="s">
        <v>97</v>
      </c>
      <c r="C10" s="34">
        <v>2</v>
      </c>
      <c r="D10" s="34">
        <v>1</v>
      </c>
      <c r="E10" s="39">
        <v>0.47716435185185185</v>
      </c>
      <c r="F10" s="39">
        <v>0.5513541666666667</v>
      </c>
      <c r="G10" s="39">
        <v>0.55473379629629627</v>
      </c>
      <c r="H10" s="39">
        <v>3.37962962962963E-3</v>
      </c>
      <c r="I10" s="34"/>
      <c r="J10" s="34" t="s">
        <v>577</v>
      </c>
      <c r="K10" s="34" t="s">
        <v>578</v>
      </c>
      <c r="L10" s="34" t="s">
        <v>579</v>
      </c>
      <c r="M10" s="39">
        <v>5.347222222222222E-3</v>
      </c>
      <c r="N10" s="40">
        <v>0</v>
      </c>
    </row>
    <row r="11" spans="1:14">
      <c r="A11" s="38" t="s">
        <v>580</v>
      </c>
      <c r="C11" s="34">
        <v>3</v>
      </c>
      <c r="D11" s="34">
        <v>1</v>
      </c>
      <c r="E11" s="39">
        <v>0.58251157407407406</v>
      </c>
      <c r="F11" s="39">
        <v>0.6244791666666667</v>
      </c>
      <c r="G11" s="39">
        <v>0.63171296296296298</v>
      </c>
      <c r="H11" s="39">
        <v>7.2337962962962963E-3</v>
      </c>
      <c r="I11" s="34"/>
      <c r="J11" s="34" t="s">
        <v>581</v>
      </c>
      <c r="K11" s="34" t="s">
        <v>581</v>
      </c>
      <c r="L11" s="34" t="s">
        <v>582</v>
      </c>
      <c r="M11" s="34"/>
      <c r="N11" s="40">
        <v>0</v>
      </c>
    </row>
    <row r="12" spans="1:14" ht="15.75" thickBot="1">
      <c r="A12" s="42" t="s">
        <v>582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47"/>
    </row>
    <row r="13" spans="1:14" ht="15.75" thickBot="1">
      <c r="A13" s="34"/>
    </row>
    <row r="14" spans="1:14">
      <c r="A14" s="61">
        <v>2</v>
      </c>
      <c r="B14" s="64">
        <v>256</v>
      </c>
      <c r="C14" s="64">
        <v>1</v>
      </c>
      <c r="D14" s="64">
        <v>2</v>
      </c>
      <c r="E14" s="36">
        <v>0.375</v>
      </c>
      <c r="F14" s="36">
        <v>0.44748842592592591</v>
      </c>
      <c r="G14" s="36">
        <v>0.45307870370370368</v>
      </c>
      <c r="H14" s="36">
        <v>5.5902777777777782E-3</v>
      </c>
      <c r="I14" s="64"/>
      <c r="J14" s="64" t="s">
        <v>348</v>
      </c>
      <c r="K14" s="64" t="s">
        <v>583</v>
      </c>
      <c r="L14" s="64" t="s">
        <v>583</v>
      </c>
      <c r="M14" s="36">
        <v>5.5902777777777782E-3</v>
      </c>
      <c r="N14" s="37">
        <v>3.6921296296296298E-3</v>
      </c>
    </row>
    <row r="15" spans="1:14">
      <c r="A15" s="38" t="s">
        <v>93</v>
      </c>
      <c r="C15" s="34">
        <v>2</v>
      </c>
      <c r="D15" s="34">
        <v>3</v>
      </c>
      <c r="E15" s="39">
        <v>0.48085648148148147</v>
      </c>
      <c r="F15" s="39">
        <v>0.55152777777777773</v>
      </c>
      <c r="G15" s="39">
        <v>0.55774305555555559</v>
      </c>
      <c r="H15" s="39">
        <v>6.215277777777777E-3</v>
      </c>
      <c r="I15" s="34"/>
      <c r="J15" s="34" t="s">
        <v>584</v>
      </c>
      <c r="K15" s="34" t="s">
        <v>518</v>
      </c>
      <c r="L15" s="34" t="s">
        <v>585</v>
      </c>
      <c r="M15" s="39">
        <v>1.1805555555555555E-2</v>
      </c>
      <c r="N15" s="40">
        <v>3.0092592592592588E-3</v>
      </c>
    </row>
    <row r="16" spans="1:14">
      <c r="A16" s="38" t="s">
        <v>586</v>
      </c>
      <c r="C16" s="34">
        <v>3</v>
      </c>
      <c r="D16" s="34">
        <v>2</v>
      </c>
      <c r="E16" s="39">
        <v>0.58552083333333338</v>
      </c>
      <c r="F16" s="39">
        <v>0.62891203703703702</v>
      </c>
      <c r="G16" s="39">
        <v>0.64274305555555555</v>
      </c>
      <c r="H16" s="39">
        <v>1.383101851851852E-2</v>
      </c>
      <c r="I16" s="34"/>
      <c r="J16" s="34" t="s">
        <v>587</v>
      </c>
      <c r="K16" s="34" t="s">
        <v>587</v>
      </c>
      <c r="L16" s="34" t="s">
        <v>295</v>
      </c>
      <c r="M16" s="34"/>
      <c r="N16" s="40">
        <v>4.4328703703703709E-3</v>
      </c>
    </row>
    <row r="17" spans="1:14" ht="15.75" thickBot="1">
      <c r="A17" s="42" t="s">
        <v>295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47"/>
    </row>
    <row r="18" spans="1:14" ht="15.75" thickBot="1">
      <c r="A18" s="34"/>
    </row>
    <row r="19" spans="1:14">
      <c r="A19" s="61">
        <v>3</v>
      </c>
      <c r="B19" s="64">
        <v>255</v>
      </c>
      <c r="C19" s="64">
        <v>1</v>
      </c>
      <c r="D19" s="64">
        <v>3</v>
      </c>
      <c r="E19" s="36">
        <v>0.375</v>
      </c>
      <c r="F19" s="36">
        <v>0.45090277777777782</v>
      </c>
      <c r="G19" s="36">
        <v>0.453125</v>
      </c>
      <c r="H19" s="36">
        <v>2.2222222222222222E-3</v>
      </c>
      <c r="I19" s="64"/>
      <c r="J19" s="64">
        <v>14</v>
      </c>
      <c r="K19" s="64" t="s">
        <v>340</v>
      </c>
      <c r="L19" s="64" t="s">
        <v>340</v>
      </c>
      <c r="M19" s="36">
        <v>2.2222222222222222E-3</v>
      </c>
      <c r="N19" s="37">
        <v>3.7384259259259263E-3</v>
      </c>
    </row>
    <row r="20" spans="1:14">
      <c r="A20" s="38" t="s">
        <v>68</v>
      </c>
      <c r="C20" s="34">
        <v>2</v>
      </c>
      <c r="D20" s="34">
        <v>2</v>
      </c>
      <c r="E20" s="39">
        <v>0.48090277777777773</v>
      </c>
      <c r="F20" s="39">
        <v>0.55144675925925923</v>
      </c>
      <c r="G20" s="39">
        <v>0.55706018518518519</v>
      </c>
      <c r="H20" s="39">
        <v>5.6134259259259271E-3</v>
      </c>
      <c r="I20" s="34"/>
      <c r="J20" s="34" t="s">
        <v>295</v>
      </c>
      <c r="K20" s="34" t="s">
        <v>588</v>
      </c>
      <c r="L20" s="34" t="s">
        <v>589</v>
      </c>
      <c r="M20" s="39">
        <v>7.8356481481481489E-3</v>
      </c>
      <c r="N20" s="40">
        <v>2.3263888888888887E-3</v>
      </c>
    </row>
    <row r="21" spans="1:14">
      <c r="A21" s="38" t="s">
        <v>590</v>
      </c>
      <c r="C21" s="34">
        <v>3</v>
      </c>
      <c r="D21" s="34">
        <v>3</v>
      </c>
      <c r="E21" s="39">
        <v>0.58483796296296298</v>
      </c>
      <c r="F21" s="39">
        <v>0.62892361111111106</v>
      </c>
      <c r="G21" s="39">
        <v>0.63649305555555558</v>
      </c>
      <c r="H21" s="39">
        <v>7.5694444444444446E-3</v>
      </c>
      <c r="I21" s="34"/>
      <c r="J21" s="34" t="s">
        <v>591</v>
      </c>
      <c r="K21" s="34" t="s">
        <v>591</v>
      </c>
      <c r="L21" s="34" t="s">
        <v>295</v>
      </c>
      <c r="M21" s="34"/>
      <c r="N21" s="40">
        <v>4.4444444444444444E-3</v>
      </c>
    </row>
    <row r="22" spans="1:14" ht="15.75" thickBot="1">
      <c r="A22" s="42" t="s">
        <v>295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47"/>
    </row>
    <row r="23" spans="1:14" ht="15.75" thickBot="1">
      <c r="A23" s="34"/>
    </row>
    <row r="24" spans="1:14">
      <c r="A24" s="61" t="s">
        <v>369</v>
      </c>
      <c r="B24" s="64">
        <v>257</v>
      </c>
      <c r="C24" s="64">
        <v>1</v>
      </c>
      <c r="D24" s="64" t="s">
        <v>378</v>
      </c>
      <c r="E24" s="36">
        <v>0.375</v>
      </c>
      <c r="F24" s="36">
        <v>0.45047453703703705</v>
      </c>
      <c r="G24" s="36">
        <v>0.45451388888888888</v>
      </c>
      <c r="H24" s="36">
        <v>4.0393518518518521E-3</v>
      </c>
      <c r="I24" s="64"/>
      <c r="J24" s="64" t="s">
        <v>650</v>
      </c>
      <c r="K24" s="64" t="s">
        <v>528</v>
      </c>
      <c r="L24" s="64" t="s">
        <v>528</v>
      </c>
      <c r="M24" s="36">
        <v>4.0393518518518521E-3</v>
      </c>
      <c r="N24" s="37">
        <v>5.1273148148148146E-3</v>
      </c>
    </row>
    <row r="25" spans="1:14">
      <c r="A25" s="38" t="s">
        <v>70</v>
      </c>
      <c r="C25" s="34">
        <v>2</v>
      </c>
      <c r="D25" s="34" t="s">
        <v>378</v>
      </c>
      <c r="E25" s="34"/>
      <c r="F25" s="34"/>
      <c r="G25" s="34"/>
      <c r="H25" s="34"/>
      <c r="I25" s="34"/>
      <c r="J25" s="34"/>
      <c r="K25" s="34"/>
      <c r="L25" s="34"/>
      <c r="M25" s="34"/>
      <c r="N25" s="46"/>
    </row>
    <row r="26" spans="1:14">
      <c r="A26" s="38" t="s">
        <v>651</v>
      </c>
      <c r="C26" s="34">
        <v>3</v>
      </c>
      <c r="D26" s="34" t="s">
        <v>378</v>
      </c>
      <c r="E26" s="34"/>
      <c r="F26" s="34"/>
      <c r="G26" s="34"/>
      <c r="H26" s="34"/>
      <c r="I26" s="34"/>
      <c r="J26" s="34"/>
      <c r="K26" s="34"/>
      <c r="L26" s="34"/>
      <c r="M26" s="34"/>
      <c r="N26" s="46"/>
    </row>
    <row r="27" spans="1:14" ht="15.75" thickBot="1">
      <c r="A27" s="42" t="s">
        <v>377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47"/>
    </row>
    <row r="28" spans="1:14">
      <c r="A28" s="34"/>
    </row>
  </sheetData>
  <sheetProtection password="E4F1" sheet="1" objects="1" scenarios="1"/>
  <mergeCells count="1">
    <mergeCell ref="A4:N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workbookViewId="0">
      <selection activeCell="A4" sqref="A4:N4"/>
    </sheetView>
  </sheetViews>
  <sheetFormatPr defaultRowHeight="15"/>
  <cols>
    <col min="1" max="1" width="18.5703125" style="14" bestFit="1" customWidth="1"/>
    <col min="2" max="2" width="5.42578125" style="14" customWidth="1"/>
    <col min="3" max="3" width="4" style="14" customWidth="1"/>
    <col min="4" max="4" width="8" style="14" customWidth="1"/>
    <col min="5" max="8" width="7" style="14" customWidth="1"/>
    <col min="9" max="9" width="2.5703125" style="14" customWidth="1"/>
    <col min="10" max="10" width="7.28515625" style="14" customWidth="1"/>
    <col min="11" max="11" width="6.42578125" style="14" customWidth="1"/>
    <col min="12" max="12" width="7.7109375" style="14" customWidth="1"/>
    <col min="13" max="13" width="7.140625" style="14" customWidth="1"/>
    <col min="14" max="14" width="7" style="14" customWidth="1"/>
    <col min="15" max="16384" width="9.140625" style="14"/>
  </cols>
  <sheetData>
    <row r="1" spans="1:14">
      <c r="A1" s="14" t="s">
        <v>244</v>
      </c>
    </row>
    <row r="2" spans="1:14">
      <c r="A2" s="14" t="s">
        <v>245</v>
      </c>
    </row>
    <row r="3" spans="1:14">
      <c r="A3" s="33">
        <v>41615</v>
      </c>
    </row>
    <row r="4" spans="1:14" ht="21">
      <c r="A4" s="69" t="s">
        <v>592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6" spans="1:14">
      <c r="A6" s="14" t="s">
        <v>247</v>
      </c>
    </row>
    <row r="7" spans="1:14">
      <c r="A7" s="14" t="s">
        <v>550</v>
      </c>
    </row>
    <row r="8" spans="1:14" ht="15.75" thickBot="1">
      <c r="A8" s="34"/>
      <c r="B8" s="34" t="s">
        <v>10</v>
      </c>
      <c r="C8" s="34" t="s">
        <v>249</v>
      </c>
      <c r="D8" s="34" t="s">
        <v>9</v>
      </c>
      <c r="E8" s="34" t="s">
        <v>13</v>
      </c>
      <c r="F8" s="34" t="s">
        <v>14</v>
      </c>
      <c r="G8" s="34" t="s">
        <v>250</v>
      </c>
      <c r="H8" s="34" t="s">
        <v>251</v>
      </c>
      <c r="I8" s="34" t="s">
        <v>252</v>
      </c>
      <c r="J8" s="34" t="s">
        <v>253</v>
      </c>
      <c r="K8" s="34" t="s">
        <v>254</v>
      </c>
      <c r="L8" s="34" t="s">
        <v>255</v>
      </c>
      <c r="M8" s="34" t="s">
        <v>256</v>
      </c>
      <c r="N8" s="34" t="s">
        <v>257</v>
      </c>
    </row>
    <row r="9" spans="1:14">
      <c r="A9" s="61">
        <v>1</v>
      </c>
      <c r="B9" s="64">
        <v>413</v>
      </c>
      <c r="C9" s="64">
        <v>1</v>
      </c>
      <c r="D9" s="64">
        <v>1</v>
      </c>
      <c r="E9" s="36">
        <v>0.375</v>
      </c>
      <c r="F9" s="36">
        <v>0.45501157407407411</v>
      </c>
      <c r="G9" s="36">
        <v>0.45945601851851853</v>
      </c>
      <c r="H9" s="36">
        <v>4.4444444444444444E-3</v>
      </c>
      <c r="I9" s="64"/>
      <c r="J9" s="64" t="s">
        <v>515</v>
      </c>
      <c r="K9" s="64" t="s">
        <v>652</v>
      </c>
      <c r="L9" s="64" t="s">
        <v>652</v>
      </c>
      <c r="M9" s="36">
        <v>4.4444444444444444E-3</v>
      </c>
      <c r="N9" s="37">
        <v>0</v>
      </c>
    </row>
    <row r="10" spans="1:14">
      <c r="A10" s="38" t="s">
        <v>114</v>
      </c>
      <c r="C10" s="34">
        <v>2</v>
      </c>
      <c r="D10" s="34">
        <v>1</v>
      </c>
      <c r="E10" s="39">
        <v>0.48723379629629626</v>
      </c>
      <c r="F10" s="39">
        <v>0.5675</v>
      </c>
      <c r="G10" s="39">
        <v>0.57082175925925926</v>
      </c>
      <c r="H10" s="39">
        <v>3.3217592592592591E-3</v>
      </c>
      <c r="I10" s="34"/>
      <c r="J10" s="34" t="s">
        <v>532</v>
      </c>
      <c r="K10" s="34" t="s">
        <v>622</v>
      </c>
      <c r="L10" s="34" t="s">
        <v>653</v>
      </c>
      <c r="M10" s="39">
        <v>7.7662037037037031E-3</v>
      </c>
      <c r="N10" s="40">
        <v>0</v>
      </c>
    </row>
    <row r="11" spans="1:14">
      <c r="A11" s="38" t="s">
        <v>654</v>
      </c>
      <c r="C11" s="34">
        <v>3</v>
      </c>
      <c r="D11" s="34">
        <v>1</v>
      </c>
      <c r="E11" s="39">
        <v>0.59859953703703705</v>
      </c>
      <c r="F11" s="39">
        <v>0.64851851851851849</v>
      </c>
      <c r="G11" s="39">
        <v>0.65246527777777774</v>
      </c>
      <c r="H11" s="39">
        <v>3.9467592592592592E-3</v>
      </c>
      <c r="I11" s="34"/>
      <c r="J11" s="34" t="s">
        <v>459</v>
      </c>
      <c r="K11" s="34" t="s">
        <v>459</v>
      </c>
      <c r="L11" s="34" t="s">
        <v>513</v>
      </c>
      <c r="M11" s="34"/>
      <c r="N11" s="40">
        <v>0</v>
      </c>
    </row>
    <row r="12" spans="1:14" ht="15.75" thickBot="1">
      <c r="A12" s="42" t="s">
        <v>513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47"/>
    </row>
    <row r="13" spans="1:14" ht="15.75" thickBot="1">
      <c r="A13" s="34"/>
    </row>
    <row r="14" spans="1:14">
      <c r="A14" s="61">
        <v>2</v>
      </c>
      <c r="B14" s="64">
        <v>419</v>
      </c>
      <c r="C14" s="64">
        <v>1</v>
      </c>
      <c r="D14" s="64">
        <v>2</v>
      </c>
      <c r="E14" s="36">
        <v>0.375</v>
      </c>
      <c r="F14" s="36">
        <v>0.46478009259259262</v>
      </c>
      <c r="G14" s="36">
        <v>0.47030092592592593</v>
      </c>
      <c r="H14" s="36">
        <v>5.5208333333333333E-3</v>
      </c>
      <c r="I14" s="64"/>
      <c r="J14" s="64" t="s">
        <v>564</v>
      </c>
      <c r="K14" s="64" t="s">
        <v>593</v>
      </c>
      <c r="L14" s="64" t="s">
        <v>593</v>
      </c>
      <c r="M14" s="36">
        <v>5.5208333333333333E-3</v>
      </c>
      <c r="N14" s="37">
        <v>1.0844907407407407E-2</v>
      </c>
    </row>
    <row r="15" spans="1:14">
      <c r="A15" s="38" t="s">
        <v>142</v>
      </c>
      <c r="C15" s="34">
        <v>2</v>
      </c>
      <c r="D15" s="34">
        <v>2</v>
      </c>
      <c r="E15" s="39">
        <v>0.49807870370370372</v>
      </c>
      <c r="F15" s="39">
        <v>0.57846064814814813</v>
      </c>
      <c r="G15" s="39">
        <v>0.58241898148148141</v>
      </c>
      <c r="H15" s="39">
        <v>3.9583333333333337E-3</v>
      </c>
      <c r="I15" s="34"/>
      <c r="J15" s="34" t="s">
        <v>594</v>
      </c>
      <c r="K15" s="34" t="s">
        <v>595</v>
      </c>
      <c r="L15" s="34" t="s">
        <v>596</v>
      </c>
      <c r="M15" s="39">
        <v>9.479166666666667E-3</v>
      </c>
      <c r="N15" s="40">
        <v>1.1597222222222222E-2</v>
      </c>
    </row>
    <row r="16" spans="1:14">
      <c r="A16" s="38" t="s">
        <v>597</v>
      </c>
      <c r="C16" s="34">
        <v>3</v>
      </c>
      <c r="D16" s="34">
        <v>2</v>
      </c>
      <c r="E16" s="39">
        <v>0.61019675925925931</v>
      </c>
      <c r="F16" s="39">
        <v>0.65545138888888888</v>
      </c>
      <c r="G16" s="39">
        <v>0.6600462962962963</v>
      </c>
      <c r="H16" s="39">
        <v>4.5949074074074078E-3</v>
      </c>
      <c r="I16" s="34"/>
      <c r="J16" s="34" t="s">
        <v>598</v>
      </c>
      <c r="K16" s="34" t="s">
        <v>598</v>
      </c>
      <c r="L16" s="34" t="s">
        <v>599</v>
      </c>
      <c r="M16" s="34"/>
      <c r="N16" s="40">
        <v>6.9328703703703696E-3</v>
      </c>
    </row>
    <row r="17" spans="1:14" ht="15.75" thickBot="1">
      <c r="A17" s="42" t="s">
        <v>599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47"/>
    </row>
    <row r="18" spans="1:14">
      <c r="A18" s="34"/>
    </row>
  </sheetData>
  <sheetProtection password="E4F1" sheet="1" objects="1" scenarios="1"/>
  <mergeCells count="1">
    <mergeCell ref="A4:N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160km</vt:lpstr>
      <vt:lpstr>120Km Ad</vt:lpstr>
      <vt:lpstr>120Km YR</vt:lpstr>
      <vt:lpstr>80KM ADULTO</vt:lpstr>
      <vt:lpstr>80KM YR</vt:lpstr>
      <vt:lpstr>80km Mirim</vt:lpstr>
      <vt:lpstr>CURTA A ADULTO</vt:lpstr>
      <vt:lpstr>CURTA A YR</vt:lpstr>
      <vt:lpstr>Curta A Mirim</vt:lpstr>
      <vt:lpstr>Curta Open Adulto</vt:lpstr>
      <vt:lpstr>Curta Open Jovem</vt:lpstr>
      <vt:lpstr>Curta Open PP</vt:lpstr>
      <vt:lpstr>Graduados 2 ANEIS</vt:lpstr>
      <vt:lpstr>Aberta</vt:lpstr>
      <vt:lpstr>EQUIPES</vt:lpstr>
    </vt:vector>
  </TitlesOfParts>
  <Company>inHome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Andre</cp:lastModifiedBy>
  <cp:lastPrinted>2013-12-16T11:25:28Z</cp:lastPrinted>
  <dcterms:created xsi:type="dcterms:W3CDTF">2013-01-11T12:38:53Z</dcterms:created>
  <dcterms:modified xsi:type="dcterms:W3CDTF">2013-12-18T12:40:55Z</dcterms:modified>
</cp:coreProperties>
</file>